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0290" windowHeight="8430" activeTab="2"/>
  </bookViews>
  <sheets>
    <sheet name="НП_Титул_АКІТ" sheetId="1" r:id="rId1"/>
    <sheet name="НП шаблон 2021" sheetId="2" r:id="rId2"/>
    <sheet name="ДГЕП" sheetId="3" r:id="rId3"/>
    <sheet name="ДПНП" sheetId="4" r:id="rId4"/>
    <sheet name="ДЗФП" sheetId="5" r:id="rId5"/>
    <sheet name="ДППС" sheetId="6" r:id="rId6"/>
  </sheets>
  <externalReferences>
    <externalReference r:id="rId9"/>
    <externalReference r:id="rId10"/>
    <externalReference r:id="rId11"/>
    <externalReference r:id="rId12"/>
  </externalReferences>
  <definedNames>
    <definedName name="ExternalData11" localSheetId="5">#REF!</definedName>
    <definedName name="ExternalData11">#REF!</definedName>
    <definedName name="Z_D26DFBFD_0352_403F_BF39_D3A357161982_.wvu.PrintArea" localSheetId="0" hidden="1">'НП_Титул_АКІТ'!$A$3:$BB$31</definedName>
    <definedName name="Z_D26DFBFD_0352_403F_BF39_D3A357161982_.wvu.Rows" localSheetId="0" hidden="1">'НП_Титул_АКІТ'!$11:$11,'НП_Титул_АКІТ'!#REF!,'НП_Титул_АКІТ'!#REF!,'НП_Титул_АКІТ'!#REF!,'НП_Титул_АКІТ'!#REF!,'НП_Титул_АКІТ'!#REF!,'НП_Титул_АКІТ'!#REF!,'НП_Титул_АКІТ'!#REF!,'НП_Титул_АКІТ'!#REF!,'НП_Титул_АКІТ'!#REF!,'НП_Титул_АКІТ'!#REF!</definedName>
    <definedName name="ВД_ЦВС" localSheetId="5">#REF!</definedName>
    <definedName name="ВД_ЦВС">#REF!</definedName>
    <definedName name="ВД_ЦПО" localSheetId="5">#REF!</definedName>
    <definedName name="ВД_ЦПО">#REF!</definedName>
    <definedName name="ВД_ЦСВ" localSheetId="5">#REF!</definedName>
    <definedName name="ВД_ЦСВ">#REF!</definedName>
    <definedName name="НД__ЦГС" localSheetId="5">'[2]1к_стац_бр_22'!#REF!</definedName>
    <definedName name="НД__ЦГС" localSheetId="0">'[2]1к_стац_бр_22'!#REF!</definedName>
    <definedName name="НД__ЦГС">'[2]1к_стац_бр_22'!#REF!</definedName>
    <definedName name="НД__ЦПО" localSheetId="5">'[2]1к_стац_бр_22'!#REF!</definedName>
    <definedName name="НД__ЦПО" localSheetId="0">'[2]1к_стац_бр_22'!#REF!</definedName>
    <definedName name="НД__ЦПО">'[2]1к_стац_бр_22'!#REF!</definedName>
    <definedName name="НД__ЦФД">'[2]1к_стац_бр_22'!$I$44</definedName>
    <definedName name="НД_ЦГС" localSheetId="5">#REF!</definedName>
    <definedName name="НД_ЦГС">#REF!</definedName>
    <definedName name="НД_ЦЗП" localSheetId="5">#REF!</definedName>
    <definedName name="НД_ЦЗП">#REF!</definedName>
    <definedName name="НД_ЦПО" localSheetId="5">#REF!</definedName>
    <definedName name="НД_ЦПО">#REF!</definedName>
    <definedName name="НД_ЦФД" localSheetId="5">#REF!</definedName>
    <definedName name="НД_ЦФД">#REF!</definedName>
    <definedName name="_xlnm.Print_Area" localSheetId="2">'ДГЕП'!$A$1:$BD$75</definedName>
    <definedName name="_xlnm.Print_Area" localSheetId="4">'ДЗФП'!$A$1:$BD$24</definedName>
    <definedName name="_xlnm.Print_Area" localSheetId="3">'ДПНП'!$A$1:$BD$34</definedName>
    <definedName name="_xlnm.Print_Area" localSheetId="5">'ДППС'!$A$1:$BD$76</definedName>
    <definedName name="_xlnm.Print_Area" localSheetId="1">'НП шаблон 2021'!$A$2:$AZ$96</definedName>
    <definedName name="_xlnm.Print_Area" localSheetId="0">'НП_Титул_АКІТ'!$A$3:$BB$32</definedName>
    <definedName name="Підс_ВД" localSheetId="5">#REF!</definedName>
    <definedName name="Підс_ВД">#REF!</definedName>
    <definedName name="Підс_НД" localSheetId="5">#REF!</definedName>
    <definedName name="Підс_НД">#REF!</definedName>
    <definedName name="Підс_тиж" localSheetId="5">#REF!</definedName>
    <definedName name="Підс_тиж">#REF!</definedName>
  </definedNames>
  <calcPr fullCalcOnLoad="1" refMode="R1C1"/>
</workbook>
</file>

<file path=xl/sharedStrings.xml><?xml version="1.0" encoding="utf-8"?>
<sst xmlns="http://schemas.openxmlformats.org/spreadsheetml/2006/main" count="861" uniqueCount="413">
  <si>
    <t>МІНІСТЕРСТВО  ОСВІТИ  І  НАУКИ УКРАЇНИ</t>
  </si>
  <si>
    <t xml:space="preserve">ЗАТВЕРДЖУЮ </t>
  </si>
  <si>
    <t xml:space="preserve"> НАЦІОНАЛЬНИЙ  УНІВЕРСИТЕТ  ХАРЧОВИХ ТЕХНОЛОГІЙ  </t>
  </si>
  <si>
    <t>Ректор НУХТ</t>
  </si>
  <si>
    <t>Н А В Ч А Л Ь Н И Й      П Л А Н</t>
  </si>
  <si>
    <t>Термін навчання  -  4 роки</t>
  </si>
  <si>
    <t xml:space="preserve">підготовки бакалаврів </t>
  </si>
  <si>
    <t>форма навчання - денна</t>
  </si>
  <si>
    <t>I. Графік навчального процесу</t>
  </si>
  <si>
    <t>Місяць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</si>
  <si>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</si>
  <si>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</si>
  <si>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</si>
  <si>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</si>
  <si>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</si>
  <si>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</si>
  <si>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</si>
  <si>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</si>
  <si>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</si>
  <si>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</si>
  <si>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</si>
  <si>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</si>
  <si>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Тиждень</t>
  </si>
  <si>
    <t>ск</t>
  </si>
  <si>
    <t>к</t>
  </si>
  <si>
    <t>п</t>
  </si>
  <si>
    <t xml:space="preserve"> </t>
  </si>
  <si>
    <t>II. Зведений бюджет часу (в тижнях)</t>
  </si>
  <si>
    <t>Позначення:</t>
  </si>
  <si>
    <t>Курс</t>
  </si>
  <si>
    <t>Всього</t>
  </si>
  <si>
    <t>Види практики</t>
  </si>
  <si>
    <t>Семестр</t>
  </si>
  <si>
    <t>Тижні</t>
  </si>
  <si>
    <t>-</t>
  </si>
  <si>
    <t>Теор. навч.</t>
  </si>
  <si>
    <t>cк</t>
  </si>
  <si>
    <t>Семестр контр.</t>
  </si>
  <si>
    <t>Переддипломна</t>
  </si>
  <si>
    <t>Канікули</t>
  </si>
  <si>
    <t>Разом</t>
  </si>
  <si>
    <t>№ п/п</t>
  </si>
  <si>
    <t>Контрольні заходи
та їх розподіл за семестрами:</t>
  </si>
  <si>
    <t>Обсяг
дисциплін</t>
  </si>
  <si>
    <t>Аудиторні години</t>
  </si>
  <si>
    <t>Самостійна робота студентів</t>
  </si>
  <si>
    <t>Кількість годин аудиторних занять на тиждень за семестрами</t>
  </si>
  <si>
    <t>Екзамени</t>
  </si>
  <si>
    <t>Курсові проекти</t>
  </si>
  <si>
    <t>Курсові роботи</t>
  </si>
  <si>
    <t>Кредитів
ЕСТS</t>
  </si>
  <si>
    <t>Годин</t>
  </si>
  <si>
    <t>у тому числі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</si>
  <si>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</si>
  <si>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</si>
  <si>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</si>
  <si>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</si>
  <si>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</si>
  <si>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</si>
  <si>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</si>
  <si>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</si>
  <si>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Лекції</t>
  </si>
  <si>
    <t>Всього за термін навчання:</t>
  </si>
  <si>
    <t>Семестрове тижневе навантаження</t>
  </si>
  <si>
    <t>Кількість</t>
  </si>
  <si>
    <t>Екзаменів</t>
  </si>
  <si>
    <t>Курсових проектів</t>
  </si>
  <si>
    <t>Курсових робіт</t>
  </si>
  <si>
    <t>(підпис)</t>
  </si>
  <si>
    <t>( П.І.Б. )</t>
  </si>
  <si>
    <t>пм</t>
  </si>
  <si>
    <t xml:space="preserve"> ск</t>
  </si>
  <si>
    <t>мк</t>
  </si>
  <si>
    <t>Виробнича</t>
  </si>
  <si>
    <t>/Л.Ю. Арсеньєва/</t>
  </si>
  <si>
    <t xml:space="preserve">Проректор з науково-педагогічної </t>
  </si>
  <si>
    <t>та виховної роботи</t>
  </si>
  <si>
    <t xml:space="preserve">Розглянуто та схвалено Вченою радою </t>
  </si>
  <si>
    <t>Диф. заліки</t>
  </si>
  <si>
    <t>Диф. заліків</t>
  </si>
  <si>
    <t xml:space="preserve">Ухвалено Науково-методичною радою університету </t>
  </si>
  <si>
    <t xml:space="preserve">Голова НМР НУХТ   </t>
  </si>
  <si>
    <t>/В. Л. Яровий/</t>
  </si>
  <si>
    <t>Теорет. навчан.</t>
  </si>
  <si>
    <t>Пра-ктика</t>
  </si>
  <si>
    <t>Кані-  кули</t>
  </si>
  <si>
    <t>Форми атестації</t>
  </si>
  <si>
    <t>Кваліфікаційна робота</t>
  </si>
  <si>
    <t>Атестаційний екзамен</t>
  </si>
  <si>
    <t>Ступінь вищої освіти - бакалавр</t>
  </si>
  <si>
    <t>1. Обов`язкові компоненти освітньої програми</t>
  </si>
  <si>
    <t>Прак-тика</t>
  </si>
  <si>
    <t xml:space="preserve">Освітня кваліфікація - бакалавр з </t>
  </si>
  <si>
    <t>1 курс</t>
  </si>
  <si>
    <t>2 курс</t>
  </si>
  <si>
    <t>3 курс</t>
  </si>
  <si>
    <t>4 курс</t>
  </si>
  <si>
    <t>Кафедра</t>
  </si>
  <si>
    <t>Компоненти освітньої програми</t>
  </si>
  <si>
    <t>МК</t>
  </si>
  <si>
    <t>СК</t>
  </si>
  <si>
    <t>Підсумковий МК в структурі теор.навч.</t>
  </si>
  <si>
    <t>Модульний контроль</t>
  </si>
  <si>
    <t>кр</t>
  </si>
  <si>
    <t>Виконання КР</t>
  </si>
  <si>
    <t>Викононання квал. роботи</t>
  </si>
  <si>
    <t xml:space="preserve">2. Вибіркові компоненти освітньої програми </t>
  </si>
  <si>
    <t>Вища математика</t>
  </si>
  <si>
    <t>П</t>
  </si>
  <si>
    <t>Фізична культура і спорт*</t>
  </si>
  <si>
    <t>Фізична культура і спорт* - заняття по секціях</t>
  </si>
  <si>
    <t>_____________О. Шевченко</t>
  </si>
  <si>
    <t>«_____»________ 2021 р.</t>
  </si>
  <si>
    <t>,</t>
  </si>
  <si>
    <t>протокол №      від «___»_________2021 р.</t>
  </si>
  <si>
    <t>Вибіркова дисципліна 1 з загальноуніверситетського каталогу</t>
  </si>
  <si>
    <t>Вибіркова дисципліна 2 з загальноуніверситетського каталогу</t>
  </si>
  <si>
    <t>Вибіркова дисципліна 3 з загальноуніверситетського каталогу</t>
  </si>
  <si>
    <t>Дисципліни гуманітарної і економічної підготовки</t>
  </si>
  <si>
    <t>Дисципліни природничо-наукової підготовки</t>
  </si>
  <si>
    <t>Вибіркова дисципліна 2 з переліку</t>
  </si>
  <si>
    <t>Вибіркова дисципліна 3 з переліку</t>
  </si>
  <si>
    <t>Дисципліни загальної фахової підготовки</t>
  </si>
  <si>
    <t>Дисципліни професійної і практичної підготовки</t>
  </si>
  <si>
    <t>Разом вибіркових компонент освітньої програми: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</si>
  <si>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</si>
  <si>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</si>
  <si>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</si>
  <si>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</si>
  <si>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</si>
  <si>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</si>
  <si>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</si>
  <si>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</si>
  <si>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</si>
  <si>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ОК 10</t>
  </si>
  <si>
    <t>ОК 11</t>
  </si>
  <si>
    <t>ОК 12</t>
  </si>
  <si>
    <t>ОК 13</t>
  </si>
  <si>
    <t>ОК 14</t>
  </si>
  <si>
    <t>ОК 15</t>
  </si>
  <si>
    <t>ОК 16</t>
  </si>
  <si>
    <t>ОК 17</t>
  </si>
  <si>
    <t>ОК 18</t>
  </si>
  <si>
    <t>ОК 19</t>
  </si>
  <si>
    <t>ОК 20</t>
  </si>
  <si>
    <t>ОК 21</t>
  </si>
  <si>
    <t>ОК 22</t>
  </si>
  <si>
    <t>ОК 23</t>
  </si>
  <si>
    <t>ОК 24</t>
  </si>
  <si>
    <t>ОК 25</t>
  </si>
  <si>
    <t>ОК 26</t>
  </si>
  <si>
    <t>ОК 27</t>
  </si>
  <si>
    <t>ОК 28</t>
  </si>
  <si>
    <t>ОК 29</t>
  </si>
  <si>
    <t>ОК 30</t>
  </si>
  <si>
    <t>ОК 31</t>
  </si>
  <si>
    <t>ОК 32</t>
  </si>
  <si>
    <t>Начальник навчального відділу</t>
  </si>
  <si>
    <t>/Т. І. Янюк/</t>
  </si>
  <si>
    <t xml:space="preserve">Завідувач кафедри </t>
  </si>
  <si>
    <t>Гарант ОП</t>
  </si>
  <si>
    <t xml:space="preserve">Директор/декан  </t>
  </si>
  <si>
    <r>
      <t>Практичні</t>
    </r>
    <r>
      <rPr>
        <b/>
        <sz val="11"/>
        <rFont val="Arial"/>
        <family val="2"/>
      </rPr>
      <t xml:space="preserve"> </t>
    </r>
  </si>
  <si>
    <t>Лабораторні</t>
  </si>
  <si>
    <t>протокол №          від                     2021 р.</t>
  </si>
  <si>
    <t>Разом  обов`язкових компонент освітньої програми:</t>
  </si>
  <si>
    <t>ВК 1</t>
  </si>
  <si>
    <t>ВК 2</t>
  </si>
  <si>
    <t>ВК 4</t>
  </si>
  <si>
    <t>ВК 5</t>
  </si>
  <si>
    <t>ВК 6….</t>
  </si>
  <si>
    <t>ВК 7</t>
  </si>
  <si>
    <t>ВК 8</t>
  </si>
  <si>
    <t>ВК 9…</t>
  </si>
  <si>
    <t>ВК 10</t>
  </si>
  <si>
    <t>ВК 11</t>
  </si>
  <si>
    <t>Ухвалено на засіданні Вченої ради ______________________</t>
  </si>
  <si>
    <t xml:space="preserve">Іноземна мова (за професійним спрямуванням) </t>
  </si>
  <si>
    <t xml:space="preserve">Інженерна фізика </t>
  </si>
  <si>
    <t xml:space="preserve">Методи та засоби комп'ютерних інформаційних технологій                                  </t>
  </si>
  <si>
    <t xml:space="preserve">Комп'ютерна інженерна графіка                                                    </t>
  </si>
  <si>
    <t xml:space="preserve">Основи програмування </t>
  </si>
  <si>
    <t>Програмна інженерія в системах управління, в т.ч. курсова робота</t>
  </si>
  <si>
    <t xml:space="preserve">Числові методи   </t>
  </si>
  <si>
    <t>Електротехніка та електромеханіка</t>
  </si>
  <si>
    <t>Електроніка та мікропроцесорна техніка, в т.ч. курсовий проект</t>
  </si>
  <si>
    <t xml:space="preserve">Програмування однокристальних мікропроцесорних контролерів                                                         </t>
  </si>
  <si>
    <t>Теорія автоматичного керування, в т.ч. курсова робота</t>
  </si>
  <si>
    <t>Основи охорони праці та безпека життєдіяльності</t>
  </si>
  <si>
    <t xml:space="preserve">Метрологія, технологічні вимірювання та прилади в т.ч. курсовий проект                                                                        </t>
  </si>
  <si>
    <t>Технічні засоби автоматизації</t>
  </si>
  <si>
    <t>Ідентифікація та моделювання об'єктів автоматизації, в т.ч. курсова робота</t>
  </si>
  <si>
    <t>Автоматизація технологічних процесів та виробництв</t>
  </si>
  <si>
    <t>Проектування систем автоматизації в т ч. курсовий проект</t>
  </si>
  <si>
    <t>Типові процеси та апарати</t>
  </si>
  <si>
    <t>Системний аналіз в автоматизації</t>
  </si>
  <si>
    <t>Об'єкти автоматизації галузі</t>
  </si>
  <si>
    <t>Виробнича практика</t>
  </si>
  <si>
    <t>Переддипломна практика</t>
  </si>
  <si>
    <t>Кваліфікаційна робота бакалавра</t>
  </si>
  <si>
    <t>Галузь знань - 15 "Автоматизація та приладобудування"</t>
  </si>
  <si>
    <t>Спеціальність - 151  "Автоматизація та комп'ютерно-інтегровані технології"</t>
  </si>
  <si>
    <t>АКТСУ</t>
  </si>
  <si>
    <t>ГД</t>
  </si>
  <si>
    <t>ІМПС</t>
  </si>
  <si>
    <t>ВМ</t>
  </si>
  <si>
    <t>ФІЗ</t>
  </si>
  <si>
    <t>ІНФ</t>
  </si>
  <si>
    <t>ЕПЕМ</t>
  </si>
  <si>
    <t>ЕБОП</t>
  </si>
  <si>
    <t>ПАХВ</t>
  </si>
  <si>
    <t>ФВ</t>
  </si>
  <si>
    <t>Контролери та їх програмне забезпечення</t>
  </si>
  <si>
    <t>ВК 3</t>
  </si>
  <si>
    <t>Вибіркова дисципліна 4 з переліку</t>
  </si>
  <si>
    <t>ВК 6</t>
  </si>
  <si>
    <t>ВК 9</t>
  </si>
  <si>
    <t>ВК 12</t>
  </si>
  <si>
    <t>ВК 13</t>
  </si>
  <si>
    <t>ВК 14</t>
  </si>
  <si>
    <t>ВК 15</t>
  </si>
  <si>
    <t>ВК 16</t>
  </si>
  <si>
    <t>ВК 17</t>
  </si>
  <si>
    <t>Вибіркова дисципліна 5 з переліку</t>
  </si>
  <si>
    <t>Вибіркова дисципліна 6 з переліку</t>
  </si>
  <si>
    <t>Вибіркова дисципліна 7 з переліку</t>
  </si>
  <si>
    <t>Вибіркова дисципліна 8 з переліку</t>
  </si>
  <si>
    <t>Вибіркова дисципліна 9 з переліку</t>
  </si>
  <si>
    <t>Вибіркова дисципліна 10 з переліку</t>
  </si>
  <si>
    <t>Вибіркова дисципліна 11 з переліку</t>
  </si>
  <si>
    <t>Вибіркова дисципліна 12 з переліку</t>
  </si>
  <si>
    <t>Вибіркова дисципліна 14 з переліку</t>
  </si>
  <si>
    <t>/Ельперін І.В.    /</t>
  </si>
  <si>
    <t>/ Ельперін І.В.  /</t>
  </si>
  <si>
    <t>Форсюк А.В.</t>
  </si>
  <si>
    <t xml:space="preserve"> Додаток 1</t>
  </si>
  <si>
    <t>Індивідуальна робота</t>
  </si>
  <si>
    <t>Заліки</t>
  </si>
  <si>
    <r>
      <t>Практичні</t>
    </r>
    <r>
      <rPr>
        <b/>
        <sz val="11"/>
        <rFont val="Arial"/>
        <family val="2"/>
      </rPr>
      <t xml:space="preserve"> (семінарські)</t>
    </r>
  </si>
  <si>
    <r>
      <t>Лабораторні</t>
    </r>
    <r>
      <rPr>
        <b/>
        <sz val="11"/>
        <rFont val="Arial"/>
        <family val="2"/>
      </rPr>
      <t xml:space="preserve"> (комп'ютерний  практикум)</t>
    </r>
  </si>
  <si>
    <t>16 тижнів</t>
  </si>
  <si>
    <t>20 тижнів</t>
  </si>
  <si>
    <t>10 тижнів</t>
  </si>
  <si>
    <t>Дисципліни гуманітарно-економічної підготовки</t>
  </si>
  <si>
    <t>ВК1</t>
  </si>
  <si>
    <t>Дисиципліна гуманітарно-економічної підготовки</t>
  </si>
  <si>
    <t>ВК2</t>
  </si>
  <si>
    <t>ВК3</t>
  </si>
  <si>
    <t>Історія світового мистецтва та архітектури</t>
  </si>
  <si>
    <t>Історія їжі: антропологія, традиції, культура</t>
  </si>
  <si>
    <t>Сучасна українська мова в професійній сфері</t>
  </si>
  <si>
    <t>Культура професійного мовлення</t>
  </si>
  <si>
    <t>Риторика</t>
  </si>
  <si>
    <t>Психологія взаємовідносин</t>
  </si>
  <si>
    <t>Психологія успішності</t>
  </si>
  <si>
    <t>Професійна етика та медіація</t>
  </si>
  <si>
    <t>Основи філософії</t>
  </si>
  <si>
    <t>Соціологія</t>
  </si>
  <si>
    <t>ЕП</t>
  </si>
  <si>
    <t>Господарське та трудове право</t>
  </si>
  <si>
    <t>ЕТ</t>
  </si>
  <si>
    <t>Правознавство</t>
  </si>
  <si>
    <t>Основи бізнесу</t>
  </si>
  <si>
    <t>Економікс</t>
  </si>
  <si>
    <t>ДІММК</t>
  </si>
  <si>
    <t>Маркетинг</t>
  </si>
  <si>
    <t>Digital - маркетинг</t>
  </si>
  <si>
    <t>Start up: від ідеї до успіху</t>
  </si>
  <si>
    <t>Ділова іноземна мова</t>
  </si>
  <si>
    <t>Everyday English</t>
  </si>
  <si>
    <t>Друга іноземна мова</t>
  </si>
  <si>
    <t>Разом за блоком дисциплін гуманітарно-економічної підготовки:</t>
  </si>
  <si>
    <t>Блок А (освітня програма)</t>
  </si>
  <si>
    <t>Разом за блоком А:</t>
  </si>
  <si>
    <t>Разом за блоком вибіркових компонент освітньої програми:</t>
  </si>
  <si>
    <t>Заліків</t>
  </si>
  <si>
    <t>Блок Б (освітня програма)</t>
  </si>
  <si>
    <t>Разом за блоком Б:</t>
  </si>
  <si>
    <t>Блок В (освітня програма)</t>
  </si>
  <si>
    <t>Разом за блоком В:</t>
  </si>
  <si>
    <t>протокол №          від                 р.</t>
  </si>
  <si>
    <t>Декан факультету</t>
  </si>
  <si>
    <t>/Т.І. Янюк/</t>
  </si>
  <si>
    <t xml:space="preserve">Гарант програми </t>
  </si>
  <si>
    <t>протокол №    від _____________________20     року</t>
  </si>
  <si>
    <t>ВК 18</t>
  </si>
  <si>
    <t xml:space="preserve">Історія державності і культури України </t>
  </si>
  <si>
    <t>Освітньо-професійна програма - -"Комп'ютерні системи та програмна інженерія в автоматизації"</t>
  </si>
  <si>
    <t xml:space="preserve">Ухвалено на засіданні Вченої ради ф-ту АКС, </t>
  </si>
  <si>
    <t>/ А.В. Форсюк/</t>
  </si>
  <si>
    <t>Завідувач кафедри АКТСУ</t>
  </si>
  <si>
    <t>/ І.В. Ельперін/</t>
  </si>
  <si>
    <t>/ І.В. Ельперін /</t>
  </si>
  <si>
    <t>Вибіркова дисципліна 4 з загальноуніверситетського каталогу</t>
  </si>
  <si>
    <t>Разом за блоком:</t>
  </si>
  <si>
    <t>Вибіркова дисципліна 1 з переліку</t>
  </si>
  <si>
    <t>Сенсорний аналіз</t>
  </si>
  <si>
    <t>Токсикологія харчових продуктів</t>
  </si>
  <si>
    <t>Механотроніка</t>
  </si>
  <si>
    <t>Упаковка</t>
  </si>
  <si>
    <t xml:space="preserve"> Фізіологія людини</t>
  </si>
  <si>
    <t xml:space="preserve"> Наука про матеріали</t>
  </si>
  <si>
    <t>Основи програмування та алгоритмічні мови</t>
  </si>
  <si>
    <t>Екологічна безпека</t>
  </si>
  <si>
    <t>Статистичні методи аналізу</t>
  </si>
  <si>
    <t>Дисципліни вільного вибору студента</t>
  </si>
  <si>
    <t>Додаток 2</t>
  </si>
  <si>
    <t>ВК4</t>
  </si>
  <si>
    <t>ВК5</t>
  </si>
  <si>
    <t>Вибіркова дисципліна 13 з переліку</t>
  </si>
  <si>
    <t>ВК5.1</t>
  </si>
  <si>
    <t>ВК5.2</t>
  </si>
  <si>
    <t>Web-технології та  Web-дизайн</t>
  </si>
  <si>
    <t>Комп'ютерна схемотехніка та архітектура комп'ютерів</t>
  </si>
  <si>
    <t>ІС</t>
  </si>
  <si>
    <t>ЕХП</t>
  </si>
  <si>
    <t>БМС</t>
  </si>
  <si>
    <t>Орієнтовний перелік дисциплін:</t>
  </si>
  <si>
    <t>Додаток 3</t>
  </si>
  <si>
    <t>Комп'ютерна анімація</t>
  </si>
  <si>
    <t>Енерго- та ресурсозберігаючі технології</t>
  </si>
  <si>
    <t>ВК6</t>
  </si>
  <si>
    <t>ВК6.1</t>
  </si>
  <si>
    <t>ВК6.2</t>
  </si>
  <si>
    <t>ВК4.1</t>
  </si>
  <si>
    <t>ВК4.2</t>
  </si>
  <si>
    <t>ВК4.3</t>
  </si>
  <si>
    <t>ВК4.4</t>
  </si>
  <si>
    <t>ВК4.5</t>
  </si>
  <si>
    <t>ВК4.6</t>
  </si>
  <si>
    <t>ВК4.7</t>
  </si>
  <si>
    <t>ВК4.8</t>
  </si>
  <si>
    <t>ВК4.9</t>
  </si>
  <si>
    <t>ВК4.10</t>
  </si>
  <si>
    <t>Завідувач кафедри  АКТСУ</t>
  </si>
  <si>
    <t>протокол №               від _____________________2021 року</t>
  </si>
  <si>
    <t>/І.В. Ельперін/</t>
  </si>
  <si>
    <t>/ А.В.Форсюк/</t>
  </si>
  <si>
    <t>Декан ф-ту АКС</t>
  </si>
  <si>
    <t>Начальник навчального відділу НМУ</t>
  </si>
  <si>
    <t>Ухвалено на засіданні Вченої ради  ф-ту АКС,</t>
  </si>
  <si>
    <t xml:space="preserve">Разом </t>
  </si>
  <si>
    <t>САПР Eplan</t>
  </si>
  <si>
    <t>Програмовані логічні контролери Mitsubishi Electric</t>
  </si>
  <si>
    <t>Оптимальні системи управління</t>
  </si>
  <si>
    <t>Автоматизація будівель та готельно-ресторанних комплексів</t>
  </si>
  <si>
    <t>Об'єктно-орієнтоване програмування</t>
  </si>
  <si>
    <t>Програмовані логічні  контролери  Vipa</t>
  </si>
  <si>
    <t>Розробка мобільних додатків</t>
  </si>
  <si>
    <t>Автоматизований електропривід</t>
  </si>
  <si>
    <t>Засоби людино-машинного інтерфейсу</t>
  </si>
  <si>
    <t>Програмні засоби SCADA/HMІ</t>
  </si>
  <si>
    <t>Комп'ютерні мережі та розподілені системи</t>
  </si>
  <si>
    <t>Промислові мережі в автоматизованих системах</t>
  </si>
  <si>
    <t xml:space="preserve">Промислові контролери Simatic, в т.ч. курсовий проект  </t>
  </si>
  <si>
    <t>Промислові контролери Modicon, в т.ч. курсовий проект</t>
  </si>
  <si>
    <t>Організація, планування та управління підприємствами галузі</t>
  </si>
  <si>
    <t>Інтернет речей</t>
  </si>
  <si>
    <t>Технологія створення програмних продуктів</t>
  </si>
  <si>
    <t>Автоматизація бухгалтерського обліку</t>
  </si>
  <si>
    <t>Крос-платформне програмування</t>
  </si>
  <si>
    <t>Робототехнічні комплекси</t>
  </si>
  <si>
    <t>Технології захисту інформації</t>
  </si>
  <si>
    <t>Системи управління базами даних та засоби аналітики</t>
  </si>
  <si>
    <t>Математичні методи прийняття рішень</t>
  </si>
  <si>
    <t>Засоби мультимедіа в новітніх інформаційних технологіях</t>
  </si>
  <si>
    <t>Дисципліни професійного і практичного спрямування</t>
  </si>
  <si>
    <t>Додаток 4</t>
  </si>
  <si>
    <t>ВК7</t>
  </si>
  <si>
    <t>ВК7.1</t>
  </si>
  <si>
    <t>ВК7.2</t>
  </si>
  <si>
    <t>ВК8</t>
  </si>
  <si>
    <t>ВК8.1</t>
  </si>
  <si>
    <t>ВК8.2</t>
  </si>
  <si>
    <t>ВК9</t>
  </si>
  <si>
    <t>ВК9.1</t>
  </si>
  <si>
    <t>ВК9.2</t>
  </si>
  <si>
    <t>ВК10</t>
  </si>
  <si>
    <t>ВК10.1</t>
  </si>
  <si>
    <t>ВК10.2</t>
  </si>
  <si>
    <t>ВК11</t>
  </si>
  <si>
    <t>ВК11.1</t>
  </si>
  <si>
    <t>ВК11.2</t>
  </si>
  <si>
    <t>ВК12</t>
  </si>
  <si>
    <t>ВК12.1</t>
  </si>
  <si>
    <t>ВК12.2</t>
  </si>
  <si>
    <t>ВК13</t>
  </si>
  <si>
    <t>ВК13.1</t>
  </si>
  <si>
    <t>ВК13.2</t>
  </si>
  <si>
    <t>ВК14</t>
  </si>
  <si>
    <t>ВК14.1</t>
  </si>
  <si>
    <t>ВК14.2</t>
  </si>
  <si>
    <t>ВК15</t>
  </si>
  <si>
    <t>ВК15.1</t>
  </si>
  <si>
    <t>ВК15.2</t>
  </si>
  <si>
    <t>ВК16</t>
  </si>
  <si>
    <t>ВК16.1</t>
  </si>
  <si>
    <t>ВК16.2</t>
  </si>
  <si>
    <t>ВК17</t>
  </si>
  <si>
    <t>ВК17.1</t>
  </si>
  <si>
    <t>ВК17.2</t>
  </si>
  <si>
    <r>
      <t xml:space="preserve">                          </t>
    </r>
    <r>
      <rPr>
        <i/>
        <sz val="14"/>
        <rFont val="Arial"/>
        <family val="2"/>
      </rPr>
      <t xml:space="preserve"> Орієнтовний перелік дисциплін:</t>
    </r>
  </si>
  <si>
    <t>Вступ до аюрведи</t>
  </si>
  <si>
    <t>Вибіркова дисципліна 15 з переліку</t>
  </si>
  <si>
    <t>Вибіркова дисципліна 16 з переліку</t>
  </si>
  <si>
    <t>Вибіркова дисципліна 17 з переліку</t>
  </si>
  <si>
    <t>Вибіркова дисципліна 18 з переліку</t>
  </si>
  <si>
    <t>ВК18</t>
  </si>
  <si>
    <t>ВК18.1</t>
  </si>
  <si>
    <t>ВК18.2</t>
  </si>
  <si>
    <t>технологій</t>
  </si>
  <si>
    <t xml:space="preserve">з автоматизації та комп'ютерно-інтегрованих </t>
  </si>
  <si>
    <t>Свiтова та нацiональна культурна спадщина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</si>
</sst>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14"/>
      <name val="Arial"/>
      <family val="2"/>
    </font>
    <font>
      <b/>
      <sz val="14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 Cyr"/>
      <family val="0"/>
    </font>
    <font>
      <b/>
      <sz val="14"/>
      <color indexed="10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b/>
      <sz val="16"/>
      <name val="Arial Cyr"/>
      <family val="2"/>
    </font>
    <font>
      <sz val="16"/>
      <name val="Arial Cyr"/>
      <family val="2"/>
    </font>
    <font>
      <sz val="14"/>
      <name val="Times New Roman Cyr"/>
      <family val="1"/>
    </font>
    <font>
      <sz val="14"/>
      <name val="Times New Roman"/>
      <family val="1"/>
    </font>
    <font>
      <sz val="16"/>
      <color indexed="10"/>
      <name val="Arial"/>
      <family val="2"/>
    </font>
    <font>
      <sz val="14"/>
      <color indexed="10"/>
      <name val="Arial Cyr"/>
      <family val="0"/>
    </font>
    <font>
      <sz val="10"/>
      <color indexed="10"/>
      <name val="Times New Roman Cyr"/>
      <family val="1"/>
    </font>
    <font>
      <b/>
      <i/>
      <sz val="14"/>
      <color indexed="10"/>
      <name val="Arial"/>
      <family val="2"/>
    </font>
    <font>
      <b/>
      <i/>
      <sz val="14"/>
      <color indexed="62"/>
      <name val="Arial"/>
      <family val="2"/>
    </font>
    <font>
      <b/>
      <sz val="14"/>
      <color indexed="62"/>
      <name val="Arial"/>
      <family val="2"/>
    </font>
    <font>
      <i/>
      <sz val="14"/>
      <color indexed="62"/>
      <name val="Arial"/>
      <family val="2"/>
    </font>
    <font>
      <sz val="8"/>
      <name val="Arial Cyr"/>
      <family val="0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sz val="12"/>
      <name val="Arial Cyr"/>
      <family val="0"/>
    </font>
    <font>
      <sz val="11"/>
      <name val="Calibri"/>
      <family val="2"/>
    </font>
    <font>
      <sz val="14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Times New Roman Cyr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4"/>
      <name val="Arial"/>
      <family val="2"/>
    </font>
    <font>
      <u val="single"/>
      <sz val="14"/>
      <name val="Arial Cyr"/>
      <family val="0"/>
    </font>
    <font>
      <sz val="12"/>
      <name val="Times New Roman Cyr"/>
      <family val="1"/>
    </font>
    <font>
      <i/>
      <sz val="14"/>
      <color indexed="56"/>
      <name val="Arial"/>
      <family val="2"/>
    </font>
    <font>
      <sz val="14"/>
      <color indexed="60"/>
      <name val="Arial"/>
      <family val="2"/>
    </font>
    <font>
      <b/>
      <sz val="14"/>
      <color indexed="6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/>
      <right style="thin"/>
      <top style="thin"/>
      <bottom style="thick"/>
    </border>
    <border>
      <left/>
      <right style="thin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/>
      <top/>
      <bottom style="medium"/>
    </border>
    <border>
      <left/>
      <right style="thick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96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 wrapText="1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3" fillId="0" borderId="2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justify"/>
      <protection locked="0"/>
    </xf>
    <xf numFmtId="0" fontId="5" fillId="0" borderId="19" xfId="0" applyFont="1" applyBorder="1" applyAlignment="1" applyProtection="1">
      <alignment horizontal="center" vertical="justify"/>
      <protection locked="0"/>
    </xf>
    <xf numFmtId="0" fontId="5" fillId="0" borderId="20" xfId="0" applyFont="1" applyBorder="1" applyAlignment="1" applyProtection="1">
      <alignment horizontal="center" vertical="justify"/>
      <protection locked="0"/>
    </xf>
    <xf numFmtId="1" fontId="5" fillId="0" borderId="11" xfId="0" applyNumberFormat="1" applyFont="1" applyBorder="1" applyAlignment="1" applyProtection="1">
      <alignment horizontal="center" vertical="justify"/>
      <protection locked="0"/>
    </xf>
    <xf numFmtId="1" fontId="5" fillId="0" borderId="12" xfId="0" applyNumberFormat="1" applyFont="1" applyBorder="1" applyAlignment="1" applyProtection="1">
      <alignment horizontal="center" vertical="justify"/>
      <protection locked="0"/>
    </xf>
    <xf numFmtId="0" fontId="5" fillId="0" borderId="23" xfId="0" applyFont="1" applyBorder="1" applyAlignment="1" applyProtection="1">
      <alignment horizontal="center" vertical="justify"/>
      <protection locked="0"/>
    </xf>
    <xf numFmtId="0" fontId="13" fillId="0" borderId="28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8" fillId="0" borderId="28" xfId="0" applyFont="1" applyBorder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top" wrapText="1"/>
    </xf>
    <xf numFmtId="0" fontId="5" fillId="0" borderId="17" xfId="0" applyFont="1" applyBorder="1" applyAlignment="1" applyProtection="1">
      <alignment horizontal="center" vertical="justify"/>
      <protection locked="0"/>
    </xf>
    <xf numFmtId="0" fontId="2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13" fillId="0" borderId="0" xfId="0" applyNumberFormat="1" applyFont="1" applyAlignment="1">
      <alignment horizontal="center" vertical="justify" wrapText="1"/>
    </xf>
    <xf numFmtId="0" fontId="5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5" fillId="0" borderId="16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1" fontId="5" fillId="0" borderId="0" xfId="0" applyNumberFormat="1" applyFont="1" applyAlignment="1">
      <alignment horizontal="left" vertical="justify" wrapText="1"/>
    </xf>
    <xf numFmtId="0" fontId="13" fillId="0" borderId="0" xfId="0" applyFont="1" applyAlignment="1">
      <alignment horizontal="center" vertical="justify" wrapText="1"/>
    </xf>
    <xf numFmtId="1" fontId="13" fillId="4" borderId="29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96" fontId="5" fillId="0" borderId="0" xfId="0" applyNumberFormat="1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32" borderId="0" xfId="0" applyFont="1" applyFill="1" applyAlignment="1">
      <alignment horizontal="center"/>
    </xf>
    <xf numFmtId="1" fontId="5" fillId="33" borderId="11" xfId="0" applyNumberFormat="1" applyFont="1" applyFill="1" applyBorder="1" applyAlignment="1" applyProtection="1">
      <alignment horizontal="center" vertical="justify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justify"/>
      <protection locked="0"/>
    </xf>
    <xf numFmtId="1" fontId="5" fillId="33" borderId="18" xfId="0" applyNumberFormat="1" applyFont="1" applyFill="1" applyBorder="1" applyAlignment="1" applyProtection="1">
      <alignment horizontal="center" vertical="justify"/>
      <protection locked="0"/>
    </xf>
    <xf numFmtId="1" fontId="5" fillId="0" borderId="30" xfId="0" applyNumberFormat="1" applyFont="1" applyBorder="1" applyAlignment="1" applyProtection="1">
      <alignment horizontal="center" vertical="justify"/>
      <protection locked="0"/>
    </xf>
    <xf numFmtId="1" fontId="13" fillId="4" borderId="31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vertical="top" wrapText="1"/>
    </xf>
    <xf numFmtId="0" fontId="12" fillId="33" borderId="3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5" fillId="32" borderId="17" xfId="0" applyFont="1" applyFill="1" applyBorder="1" applyAlignment="1" applyProtection="1">
      <alignment horizontal="center" vertical="center" shrinkToFit="1"/>
      <protection locked="0"/>
    </xf>
    <xf numFmtId="0" fontId="5" fillId="32" borderId="35" xfId="0" applyFont="1" applyFill="1" applyBorder="1" applyAlignment="1" applyProtection="1">
      <alignment horizontal="center" vertical="center" shrinkToFit="1"/>
      <protection locked="0"/>
    </xf>
    <xf numFmtId="0" fontId="5" fillId="32" borderId="36" xfId="0" applyFont="1" applyFill="1" applyBorder="1" applyAlignment="1" applyProtection="1">
      <alignment horizontal="center" vertical="center" shrinkToFit="1"/>
      <protection locked="0"/>
    </xf>
    <xf numFmtId="0" fontId="5" fillId="32" borderId="37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5" fillId="32" borderId="0" xfId="0" applyFont="1" applyFill="1" applyAlignment="1" applyProtection="1">
      <alignment horizontal="center" vertical="top" wrapText="1"/>
      <protection locked="0"/>
    </xf>
    <xf numFmtId="0" fontId="5" fillId="32" borderId="0" xfId="0" applyFont="1" applyFill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top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justify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13" fillId="4" borderId="38" xfId="0" applyNumberFormat="1" applyFont="1" applyFill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vertical="center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justify"/>
      <protection locked="0"/>
    </xf>
    <xf numFmtId="0" fontId="5" fillId="0" borderId="16" xfId="0" applyFont="1" applyBorder="1" applyAlignment="1" applyProtection="1">
      <alignment horizontal="center" vertical="justify"/>
      <protection locked="0"/>
    </xf>
    <xf numFmtId="0" fontId="20" fillId="0" borderId="0" xfId="0" applyFont="1" applyAlignment="1" applyProtection="1">
      <alignment horizontal="left"/>
      <protection locked="0"/>
    </xf>
    <xf numFmtId="0" fontId="2" fillId="0" borderId="44" xfId="54" applyFont="1" applyBorder="1" applyAlignment="1">
      <alignment horizontal="lef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44" xfId="54" applyFont="1" applyBorder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" fillId="0" borderId="0" xfId="54" applyFont="1" applyAlignment="1">
      <alignment horizontal="left" vertical="top"/>
      <protection/>
    </xf>
    <xf numFmtId="0" fontId="21" fillId="0" borderId="0" xfId="54" applyFont="1" applyAlignment="1">
      <alignment horizontal="left" vertical="top"/>
      <protection/>
    </xf>
    <xf numFmtId="0" fontId="21" fillId="0" borderId="0" xfId="0" applyFont="1" applyAlignment="1">
      <alignment horizontal="left" vertical="top"/>
    </xf>
    <xf numFmtId="0" fontId="2" fillId="0" borderId="0" xfId="54" applyFont="1" applyAlignment="1">
      <alignment horizontal="left" vertical="top" wrapText="1"/>
      <protection/>
    </xf>
    <xf numFmtId="0" fontId="2" fillId="0" borderId="44" xfId="0" applyFont="1" applyBorder="1" applyAlignment="1">
      <alignment horizontal="center" vertical="center"/>
    </xf>
    <xf numFmtId="0" fontId="2" fillId="0" borderId="0" xfId="54" applyFont="1" applyAlignment="1">
      <alignment horizontal="center" vertical="center" textRotation="90"/>
      <protection/>
    </xf>
    <xf numFmtId="0" fontId="5" fillId="0" borderId="0" xfId="55" applyFont="1">
      <alignment/>
      <protection/>
    </xf>
    <xf numFmtId="0" fontId="5" fillId="32" borderId="19" xfId="0" applyFont="1" applyFill="1" applyBorder="1" applyAlignment="1" applyProtection="1">
      <alignment horizontal="center" vertical="center"/>
      <protection locked="0"/>
    </xf>
    <xf numFmtId="0" fontId="5" fillId="32" borderId="19" xfId="0" applyFont="1" applyFill="1" applyBorder="1" applyAlignment="1" applyProtection="1">
      <alignment horizontal="center" vertical="justify"/>
      <protection locked="0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1" fontId="5" fillId="32" borderId="18" xfId="0" applyNumberFormat="1" applyFont="1" applyFill="1" applyBorder="1" applyAlignment="1" applyProtection="1">
      <alignment horizontal="center" vertical="center"/>
      <protection locked="0"/>
    </xf>
    <xf numFmtId="1" fontId="5" fillId="32" borderId="30" xfId="0" applyNumberFormat="1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1" fontId="5" fillId="0" borderId="24" xfId="0" applyNumberFormat="1" applyFont="1" applyBorder="1" applyAlignment="1" applyProtection="1">
      <alignment horizontal="center" vertical="justify"/>
      <protection locked="0"/>
    </xf>
    <xf numFmtId="0" fontId="5" fillId="32" borderId="11" xfId="0" applyFont="1" applyFill="1" applyBorder="1" applyAlignment="1" applyProtection="1">
      <alignment horizontal="left" vertical="center"/>
      <protection locked="0"/>
    </xf>
    <xf numFmtId="0" fontId="17" fillId="33" borderId="47" xfId="0" applyFont="1" applyFill="1" applyBorder="1" applyAlignment="1">
      <alignment horizontal="center" vertical="justify" wrapText="1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1" fontId="5" fillId="32" borderId="11" xfId="0" applyNumberFormat="1" applyFont="1" applyFill="1" applyBorder="1" applyAlignment="1" applyProtection="1">
      <alignment horizontal="center" vertical="center"/>
      <protection locked="0"/>
    </xf>
    <xf numFmtId="1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5" fillId="32" borderId="19" xfId="0" applyFont="1" applyFill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1" fontId="5" fillId="32" borderId="23" xfId="0" applyNumberFormat="1" applyFont="1" applyFill="1" applyBorder="1" applyAlignment="1" applyProtection="1">
      <alignment horizontal="center" vertical="center"/>
      <protection locked="0"/>
    </xf>
    <xf numFmtId="1" fontId="5" fillId="32" borderId="45" xfId="0" applyNumberFormat="1" applyFont="1" applyFill="1" applyBorder="1" applyAlignment="1" applyProtection="1">
      <alignment horizontal="center" vertical="center"/>
      <protection locked="0"/>
    </xf>
    <xf numFmtId="1" fontId="5" fillId="33" borderId="38" xfId="0" applyNumberFormat="1" applyFont="1" applyFill="1" applyBorder="1" applyAlignment="1" applyProtection="1">
      <alignment horizontal="center" vertical="justify"/>
      <protection locked="0"/>
    </xf>
    <xf numFmtId="1" fontId="5" fillId="0" borderId="51" xfId="0" applyNumberFormat="1" applyFont="1" applyBorder="1" applyAlignment="1" applyProtection="1">
      <alignment horizontal="center" vertical="justify"/>
      <protection locked="0"/>
    </xf>
    <xf numFmtId="1" fontId="5" fillId="33" borderId="51" xfId="0" applyNumberFormat="1" applyFont="1" applyFill="1" applyBorder="1" applyAlignment="1" applyProtection="1">
      <alignment horizontal="center" vertical="justify"/>
      <protection locked="0"/>
    </xf>
    <xf numFmtId="1" fontId="5" fillId="0" borderId="52" xfId="0" applyNumberFormat="1" applyFont="1" applyBorder="1" applyAlignment="1" applyProtection="1">
      <alignment horizontal="center" vertical="justify"/>
      <protection locked="0"/>
    </xf>
    <xf numFmtId="0" fontId="13" fillId="33" borderId="53" xfId="0" applyFont="1" applyFill="1" applyBorder="1" applyAlignment="1">
      <alignment horizontal="center" vertical="justify"/>
    </xf>
    <xf numFmtId="0" fontId="13" fillId="33" borderId="54" xfId="0" applyFont="1" applyFill="1" applyBorder="1" applyAlignment="1">
      <alignment horizontal="center" vertical="justify"/>
    </xf>
    <xf numFmtId="0" fontId="13" fillId="33" borderId="55" xfId="0" applyFont="1" applyFill="1" applyBorder="1" applyAlignment="1">
      <alignment horizontal="center" vertical="justify"/>
    </xf>
    <xf numFmtId="1" fontId="13" fillId="34" borderId="56" xfId="0" applyNumberFormat="1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8" fillId="0" borderId="57" xfId="0" applyFont="1" applyBorder="1" applyAlignment="1">
      <alignment/>
    </xf>
    <xf numFmtId="0" fontId="10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7" fillId="33" borderId="57" xfId="0" applyFont="1" applyFill="1" applyBorder="1" applyAlignment="1">
      <alignment horizontal="right" vertical="justify" wrapText="1"/>
    </xf>
    <xf numFmtId="0" fontId="17" fillId="33" borderId="58" xfId="0" applyFont="1" applyFill="1" applyBorder="1" applyAlignment="1">
      <alignment horizontal="right" vertical="justify" wrapText="1"/>
    </xf>
    <xf numFmtId="0" fontId="0" fillId="33" borderId="57" xfId="0" applyFill="1" applyBorder="1" applyAlignment="1">
      <alignment vertical="justify"/>
    </xf>
    <xf numFmtId="0" fontId="5" fillId="33" borderId="54" xfId="0" applyFont="1" applyFill="1" applyBorder="1" applyAlignment="1" applyProtection="1">
      <alignment horizontal="center" vertical="justify"/>
      <protection locked="0"/>
    </xf>
    <xf numFmtId="0" fontId="17" fillId="10" borderId="61" xfId="0" applyFont="1" applyFill="1" applyBorder="1" applyAlignment="1">
      <alignment horizontal="center" wrapText="1"/>
    </xf>
    <xf numFmtId="0" fontId="0" fillId="10" borderId="57" xfId="0" applyFill="1" applyBorder="1" applyAlignment="1">
      <alignment vertical="center"/>
    </xf>
    <xf numFmtId="0" fontId="5" fillId="10" borderId="57" xfId="0" applyFont="1" applyFill="1" applyBorder="1" applyAlignment="1" applyProtection="1">
      <alignment horizontal="center" vertical="justify"/>
      <protection locked="0"/>
    </xf>
    <xf numFmtId="0" fontId="13" fillId="18" borderId="32" xfId="0" applyFont="1" applyFill="1" applyBorder="1" applyAlignment="1">
      <alignment horizontal="center" wrapText="1"/>
    </xf>
    <xf numFmtId="0" fontId="0" fillId="18" borderId="62" xfId="0" applyFill="1" applyBorder="1" applyAlignment="1">
      <alignment vertical="center"/>
    </xf>
    <xf numFmtId="0" fontId="5" fillId="0" borderId="63" xfId="0" applyFont="1" applyBorder="1" applyAlignment="1" applyProtection="1">
      <alignment horizontal="center" vertical="justify" wrapText="1"/>
      <protection locked="0"/>
    </xf>
    <xf numFmtId="1" fontId="5" fillId="0" borderId="64" xfId="0" applyNumberFormat="1" applyFont="1" applyBorder="1" applyAlignment="1" applyProtection="1">
      <alignment horizontal="center" vertical="justify"/>
      <protection locked="0"/>
    </xf>
    <xf numFmtId="1" fontId="5" fillId="33" borderId="64" xfId="0" applyNumberFormat="1" applyFont="1" applyFill="1" applyBorder="1" applyAlignment="1" applyProtection="1">
      <alignment horizontal="center" vertical="justify"/>
      <protection locked="0"/>
    </xf>
    <xf numFmtId="1" fontId="5" fillId="0" borderId="65" xfId="0" applyNumberFormat="1" applyFont="1" applyBorder="1" applyAlignment="1" applyProtection="1">
      <alignment horizontal="center" vertical="justify"/>
      <protection locked="0"/>
    </xf>
    <xf numFmtId="1" fontId="5" fillId="32" borderId="51" xfId="0" applyNumberFormat="1" applyFont="1" applyFill="1" applyBorder="1" applyAlignment="1" applyProtection="1">
      <alignment horizontal="center" vertical="justify"/>
      <protection locked="0"/>
    </xf>
    <xf numFmtId="0" fontId="5" fillId="33" borderId="57" xfId="0" applyFont="1" applyFill="1" applyBorder="1" applyAlignment="1" applyProtection="1">
      <alignment horizontal="center" vertical="justify"/>
      <protection locked="0"/>
    </xf>
    <xf numFmtId="0" fontId="3" fillId="32" borderId="24" xfId="0" applyFont="1" applyFill="1" applyBorder="1" applyAlignment="1">
      <alignment horizontal="center"/>
    </xf>
    <xf numFmtId="196" fontId="3" fillId="0" borderId="2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44" xfId="55" applyFont="1" applyBorder="1" applyAlignment="1">
      <alignment horizontal="left"/>
      <protection/>
    </xf>
    <xf numFmtId="49" fontId="5" fillId="32" borderId="0" xfId="0" applyNumberFormat="1" applyFont="1" applyFill="1" applyAlignment="1" applyProtection="1">
      <alignment horizontal="center"/>
      <protection locked="0"/>
    </xf>
    <xf numFmtId="1" fontId="13" fillId="34" borderId="61" xfId="0" applyNumberFormat="1" applyFont="1" applyFill="1" applyBorder="1" applyAlignment="1">
      <alignment horizontal="center" vertical="center"/>
    </xf>
    <xf numFmtId="1" fontId="13" fillId="34" borderId="66" xfId="0" applyNumberFormat="1" applyFont="1" applyFill="1" applyBorder="1" applyAlignment="1">
      <alignment horizontal="center" vertical="center"/>
    </xf>
    <xf numFmtId="1" fontId="13" fillId="4" borderId="67" xfId="0" applyNumberFormat="1" applyFont="1" applyFill="1" applyBorder="1" applyAlignment="1">
      <alignment horizontal="center" vertical="center"/>
    </xf>
    <xf numFmtId="1" fontId="13" fillId="4" borderId="68" xfId="0" applyNumberFormat="1" applyFont="1" applyFill="1" applyBorder="1" applyAlignment="1">
      <alignment horizontal="center" vertical="center"/>
    </xf>
    <xf numFmtId="1" fontId="13" fillId="4" borderId="6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1" fontId="5" fillId="32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wrapText="1"/>
      <protection locked="0"/>
    </xf>
    <xf numFmtId="0" fontId="5" fillId="32" borderId="23" xfId="0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13" fillId="32" borderId="23" xfId="0" applyFont="1" applyFill="1" applyBorder="1" applyAlignment="1" applyProtection="1">
      <alignment horizontal="center" vertical="center"/>
      <protection locked="0"/>
    </xf>
    <xf numFmtId="0" fontId="13" fillId="32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justify"/>
      <protection locked="0"/>
    </xf>
    <xf numFmtId="0" fontId="14" fillId="32" borderId="24" xfId="0" applyFont="1" applyFill="1" applyBorder="1" applyAlignment="1" applyProtection="1">
      <alignment horizontal="center" vertical="center"/>
      <protection locked="0"/>
    </xf>
    <xf numFmtId="0" fontId="14" fillId="32" borderId="72" xfId="0" applyFont="1" applyFill="1" applyBorder="1" applyAlignment="1" applyProtection="1">
      <alignment horizontal="center" vertical="center"/>
      <protection locked="0"/>
    </xf>
    <xf numFmtId="0" fontId="14" fillId="32" borderId="37" xfId="0" applyFont="1" applyFill="1" applyBorder="1" applyAlignment="1" applyProtection="1">
      <alignment horizontal="center" vertical="center"/>
      <protection locked="0"/>
    </xf>
    <xf numFmtId="0" fontId="14" fillId="32" borderId="73" xfId="0" applyFont="1" applyFill="1" applyBorder="1" applyAlignment="1" applyProtection="1">
      <alignment horizontal="center" vertical="center"/>
      <protection locked="0"/>
    </xf>
    <xf numFmtId="0" fontId="14" fillId="32" borderId="7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justify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23" fillId="0" borderId="0" xfId="0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3" fillId="0" borderId="0" xfId="0" applyFont="1" applyAlignment="1" applyProtection="1">
      <alignment vertical="top"/>
      <protection locked="0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28" xfId="0" applyFont="1" applyBorder="1" applyAlignment="1" applyProtection="1">
      <alignment horizontal="center" vertical="justify" wrapText="1"/>
      <protection locked="0"/>
    </xf>
    <xf numFmtId="0" fontId="5" fillId="0" borderId="22" xfId="0" applyFont="1" applyBorder="1" applyAlignment="1" applyProtection="1">
      <alignment horizontal="center" vertical="justify"/>
      <protection locked="0"/>
    </xf>
    <xf numFmtId="1" fontId="5" fillId="0" borderId="23" xfId="0" applyNumberFormat="1" applyFont="1" applyBorder="1" applyAlignment="1" applyProtection="1">
      <alignment horizontal="center" vertical="justify"/>
      <protection locked="0"/>
    </xf>
    <xf numFmtId="1" fontId="5" fillId="33" borderId="23" xfId="0" applyNumberFormat="1" applyFont="1" applyFill="1" applyBorder="1" applyAlignment="1" applyProtection="1">
      <alignment horizontal="center" vertical="justify"/>
      <protection locked="0"/>
    </xf>
    <xf numFmtId="1" fontId="5" fillId="0" borderId="45" xfId="0" applyNumberFormat="1" applyFont="1" applyBorder="1" applyAlignment="1" applyProtection="1">
      <alignment horizontal="center" vertical="justify"/>
      <protection locked="0"/>
    </xf>
    <xf numFmtId="0" fontId="5" fillId="0" borderId="64" xfId="0" applyFont="1" applyBorder="1" applyAlignment="1" applyProtection="1">
      <alignment horizontal="center" vertical="justify"/>
      <protection locked="0"/>
    </xf>
    <xf numFmtId="0" fontId="5" fillId="0" borderId="50" xfId="0" applyFont="1" applyBorder="1" applyAlignment="1" applyProtection="1">
      <alignment horizontal="center" vertical="justify" wrapText="1"/>
      <protection locked="0"/>
    </xf>
    <xf numFmtId="0" fontId="5" fillId="32" borderId="23" xfId="0" applyFont="1" applyFill="1" applyBorder="1" applyAlignment="1" applyProtection="1">
      <alignment horizontal="left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left" vertical="center"/>
      <protection locked="0"/>
    </xf>
    <xf numFmtId="0" fontId="5" fillId="32" borderId="16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1" fontId="5" fillId="32" borderId="64" xfId="0" applyNumberFormat="1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1" fontId="5" fillId="32" borderId="65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left" vertical="justify" wrapText="1"/>
      <protection locked="0"/>
    </xf>
    <xf numFmtId="0" fontId="5" fillId="0" borderId="21" xfId="0" applyFont="1" applyBorder="1" applyAlignment="1" applyProtection="1">
      <alignment horizontal="left" vertical="justify" wrapText="1"/>
      <protection locked="0"/>
    </xf>
    <xf numFmtId="0" fontId="5" fillId="0" borderId="26" xfId="0" applyFont="1" applyBorder="1" applyAlignment="1" applyProtection="1">
      <alignment horizontal="left" vertical="justify" wrapText="1"/>
      <protection locked="0"/>
    </xf>
    <xf numFmtId="0" fontId="5" fillId="32" borderId="21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25" xfId="0" applyFont="1" applyBorder="1" applyAlignment="1">
      <alignment horizontal="center" vertical="center"/>
    </xf>
    <xf numFmtId="1" fontId="14" fillId="33" borderId="75" xfId="0" applyNumberFormat="1" applyFont="1" applyFill="1" applyBorder="1" applyAlignment="1" applyProtection="1">
      <alignment horizontal="center" vertical="justify"/>
      <protection locked="0"/>
    </xf>
    <xf numFmtId="1" fontId="14" fillId="33" borderId="28" xfId="0" applyNumberFormat="1" applyFont="1" applyFill="1" applyBorder="1" applyAlignment="1" applyProtection="1">
      <alignment horizontal="center" vertical="justify"/>
      <protection locked="0"/>
    </xf>
    <xf numFmtId="1" fontId="14" fillId="33" borderId="38" xfId="0" applyNumberFormat="1" applyFont="1" applyFill="1" applyBorder="1" applyAlignment="1" applyProtection="1">
      <alignment horizontal="center" vertical="justify"/>
      <protection locked="0"/>
    </xf>
    <xf numFmtId="1" fontId="14" fillId="33" borderId="50" xfId="0" applyNumberFormat="1" applyFont="1" applyFill="1" applyBorder="1" applyAlignment="1" applyProtection="1">
      <alignment horizontal="center" vertical="justify"/>
      <protection locked="0"/>
    </xf>
    <xf numFmtId="1" fontId="14" fillId="33" borderId="63" xfId="0" applyNumberFormat="1" applyFont="1" applyFill="1" applyBorder="1" applyAlignment="1" applyProtection="1">
      <alignment horizontal="center" vertical="justify"/>
      <protection locked="0"/>
    </xf>
    <xf numFmtId="1" fontId="14" fillId="33" borderId="68" xfId="0" applyNumberFormat="1" applyFont="1" applyFill="1" applyBorder="1" applyAlignment="1" applyProtection="1">
      <alignment horizontal="center" vertical="justify"/>
      <protection locked="0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33" borderId="33" xfId="0" applyFont="1" applyFill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33" borderId="11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76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33" borderId="34" xfId="0" applyNumberFormat="1" applyFont="1" applyFill="1" applyBorder="1" applyAlignment="1" applyProtection="1">
      <alignment horizontal="center" vertical="center"/>
      <protection/>
    </xf>
    <xf numFmtId="0" fontId="12" fillId="33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33" borderId="46" xfId="0" applyNumberFormat="1" applyFont="1" applyFill="1" applyBorder="1" applyAlignment="1" applyProtection="1">
      <alignment horizontal="center" vertical="center"/>
      <protection locked="0"/>
    </xf>
    <xf numFmtId="0" fontId="5" fillId="33" borderId="41" xfId="0" applyNumberFormat="1" applyFont="1" applyFill="1" applyBorder="1" applyAlignment="1" applyProtection="1">
      <alignment horizontal="center" vertical="center"/>
      <protection locked="0"/>
    </xf>
    <xf numFmtId="0" fontId="5" fillId="33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35" borderId="63" xfId="0" applyNumberFormat="1" applyFont="1" applyFill="1" applyBorder="1" applyAlignment="1" applyProtection="1">
      <alignment horizontal="center" vertical="center"/>
      <protection/>
    </xf>
    <xf numFmtId="0" fontId="5" fillId="35" borderId="17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35" borderId="16" xfId="0" applyNumberFormat="1" applyFont="1" applyFill="1" applyBorder="1" applyAlignment="1" applyProtection="1">
      <alignment horizontal="center" vertical="center"/>
      <protection/>
    </xf>
    <xf numFmtId="0" fontId="5" fillId="35" borderId="43" xfId="0" applyNumberFormat="1" applyFont="1" applyFill="1" applyBorder="1" applyAlignment="1" applyProtection="1">
      <alignment horizontal="center" vertical="center"/>
      <protection/>
    </xf>
    <xf numFmtId="0" fontId="5" fillId="33" borderId="38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justify" wrapText="1"/>
      <protection locked="0"/>
    </xf>
    <xf numFmtId="0" fontId="5" fillId="35" borderId="38" xfId="0" applyNumberFormat="1" applyFont="1" applyFill="1" applyBorder="1" applyAlignment="1" applyProtection="1">
      <alignment horizontal="center" vertical="center"/>
      <protection/>
    </xf>
    <xf numFmtId="0" fontId="5" fillId="35" borderId="20" xfId="0" applyNumberFormat="1" applyFont="1" applyFill="1" applyBorder="1" applyAlignment="1" applyProtection="1">
      <alignment horizontal="center" vertical="center"/>
      <protection/>
    </xf>
    <xf numFmtId="0" fontId="5" fillId="35" borderId="25" xfId="0" applyNumberFormat="1" applyFont="1" applyFill="1" applyBorder="1" applyAlignment="1" applyProtection="1">
      <alignment horizontal="center" vertical="center"/>
      <protection/>
    </xf>
    <xf numFmtId="0" fontId="5" fillId="32" borderId="38" xfId="0" applyNumberFormat="1" applyFont="1" applyFill="1" applyBorder="1" applyAlignment="1" applyProtection="1">
      <alignment vertical="center"/>
      <protection locked="0"/>
    </xf>
    <xf numFmtId="0" fontId="5" fillId="32" borderId="20" xfId="0" applyNumberFormat="1" applyFont="1" applyFill="1" applyBorder="1" applyAlignment="1" applyProtection="1">
      <alignment vertical="center"/>
      <protection locked="0"/>
    </xf>
    <xf numFmtId="0" fontId="5" fillId="32" borderId="19" xfId="0" applyNumberFormat="1" applyFont="1" applyFill="1" applyBorder="1" applyAlignment="1" applyProtection="1">
      <alignment horizontal="center" vertical="justify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35" borderId="11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33" borderId="50" xfId="0" applyNumberFormat="1" applyFont="1" applyFill="1" applyBorder="1" applyAlignment="1" applyProtection="1">
      <alignment horizontal="center" vertical="center"/>
      <protection locked="0"/>
    </xf>
    <xf numFmtId="0" fontId="5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NumberFormat="1" applyFont="1" applyFill="1" applyBorder="1" applyAlignment="1" applyProtection="1">
      <alignment horizontal="center" vertical="center"/>
      <protection locked="0"/>
    </xf>
    <xf numFmtId="0" fontId="5" fillId="33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0" fontId="5" fillId="0" borderId="22" xfId="0" applyNumberFormat="1" applyFont="1" applyFill="1" applyBorder="1" applyAlignment="1" applyProtection="1">
      <alignment horizontal="left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78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wrapText="1"/>
      <protection locked="0"/>
    </xf>
    <xf numFmtId="0" fontId="5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32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justify"/>
      <protection locked="0"/>
    </xf>
    <xf numFmtId="1" fontId="5" fillId="0" borderId="11" xfId="0" applyNumberFormat="1" applyFont="1" applyFill="1" applyBorder="1" applyAlignment="1" applyProtection="1">
      <alignment horizontal="center" vertical="justify"/>
      <protection locked="0"/>
    </xf>
    <xf numFmtId="1" fontId="5" fillId="33" borderId="11" xfId="0" applyNumberFormat="1" applyFont="1" applyFill="1" applyBorder="1" applyAlignment="1" applyProtection="1">
      <alignment horizontal="center" vertical="justify"/>
      <protection locked="0"/>
    </xf>
    <xf numFmtId="0" fontId="5" fillId="0" borderId="68" xfId="0" applyNumberFormat="1" applyFont="1" applyFill="1" applyBorder="1" applyAlignment="1" applyProtection="1">
      <alignment horizontal="center" vertical="center"/>
      <protection locked="0"/>
    </xf>
    <xf numFmtId="0" fontId="5" fillId="0" borderId="79" xfId="0" applyNumberFormat="1" applyFont="1" applyFill="1" applyBorder="1" applyAlignment="1" applyProtection="1">
      <alignment horizontal="center" vertical="center"/>
      <protection locked="0"/>
    </xf>
    <xf numFmtId="0" fontId="5" fillId="0" borderId="80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8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68" xfId="0" applyNumberFormat="1" applyFont="1" applyFill="1" applyBorder="1" applyAlignment="1" applyProtection="1">
      <alignment horizontal="center" vertical="center"/>
      <protection locked="0"/>
    </xf>
    <xf numFmtId="1" fontId="14" fillId="0" borderId="74" xfId="0" applyNumberFormat="1" applyFont="1" applyFill="1" applyBorder="1" applyAlignment="1" applyProtection="1">
      <alignment horizontal="center" vertical="justify"/>
      <protection locked="0"/>
    </xf>
    <xf numFmtId="0" fontId="5" fillId="33" borderId="79" xfId="0" applyNumberFormat="1" applyFont="1" applyFill="1" applyBorder="1" applyAlignment="1" applyProtection="1">
      <alignment horizontal="center" vertical="center"/>
      <protection locked="0"/>
    </xf>
    <xf numFmtId="1" fontId="14" fillId="0" borderId="52" xfId="0" applyNumberFormat="1" applyFont="1" applyFill="1" applyBorder="1" applyAlignment="1" applyProtection="1">
      <alignment horizontal="center" vertical="justify"/>
      <protection locked="0"/>
    </xf>
    <xf numFmtId="0" fontId="13" fillId="33" borderId="82" xfId="0" applyNumberFormat="1" applyFont="1" applyFill="1" applyBorder="1" applyAlignment="1" applyProtection="1">
      <alignment horizontal="center" vertical="center"/>
      <protection/>
    </xf>
    <xf numFmtId="0" fontId="13" fillId="33" borderId="83" xfId="0" applyNumberFormat="1" applyFont="1" applyFill="1" applyBorder="1" applyAlignment="1" applyProtection="1">
      <alignment horizontal="center" vertical="center"/>
      <protection/>
    </xf>
    <xf numFmtId="1" fontId="5" fillId="33" borderId="84" xfId="0" applyNumberFormat="1" applyFont="1" applyFill="1" applyBorder="1" applyAlignment="1" applyProtection="1">
      <alignment horizontal="center" vertical="justify"/>
      <protection locked="0"/>
    </xf>
    <xf numFmtId="1" fontId="5" fillId="33" borderId="85" xfId="0" applyNumberFormat="1" applyFont="1" applyFill="1" applyBorder="1" applyAlignment="1" applyProtection="1">
      <alignment horizontal="center" vertical="justify"/>
      <protection locked="0"/>
    </xf>
    <xf numFmtId="0" fontId="3" fillId="32" borderId="0" xfId="0" applyFont="1" applyFill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5" fillId="0" borderId="27" xfId="0" applyFont="1" applyFill="1" applyBorder="1" applyAlignment="1" applyProtection="1">
      <alignment horizontal="center" wrapText="1"/>
      <protection/>
    </xf>
    <xf numFmtId="0" fontId="5" fillId="0" borderId="86" xfId="0" applyFont="1" applyFill="1" applyBorder="1" applyAlignment="1" applyProtection="1">
      <alignment horizontal="center" wrapText="1"/>
      <protection locked="0"/>
    </xf>
    <xf numFmtId="0" fontId="5" fillId="32" borderId="11" xfId="0" applyNumberFormat="1" applyFont="1" applyFill="1" applyBorder="1" applyAlignment="1" applyProtection="1">
      <alignment horizontal="left" vertical="center"/>
      <protection locked="0"/>
    </xf>
    <xf numFmtId="0" fontId="5" fillId="32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41" xfId="0" applyNumberFormat="1" applyFont="1" applyFill="1" applyBorder="1" applyAlignment="1" applyProtection="1">
      <alignment horizontal="center" vertical="center"/>
      <protection locked="0"/>
    </xf>
    <xf numFmtId="1" fontId="5" fillId="32" borderId="41" xfId="0" applyNumberFormat="1" applyFont="1" applyFill="1" applyBorder="1" applyAlignment="1" applyProtection="1">
      <alignment horizontal="center" vertical="center"/>
      <protection locked="0"/>
    </xf>
    <xf numFmtId="1" fontId="5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32" borderId="11" xfId="0" applyNumberFormat="1" applyFont="1" applyFill="1" applyBorder="1" applyAlignment="1" applyProtection="1">
      <alignment horizontal="center" vertical="center"/>
      <protection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5" fillId="32" borderId="19" xfId="0" applyNumberFormat="1" applyFont="1" applyFill="1" applyBorder="1" applyAlignment="1" applyProtection="1">
      <alignment horizontal="left" vertic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justify"/>
      <protection locked="0"/>
    </xf>
    <xf numFmtId="0" fontId="13" fillId="0" borderId="11" xfId="0" applyNumberFormat="1" applyFont="1" applyFill="1" applyBorder="1" applyAlignment="1" applyProtection="1">
      <alignment horizontal="center" vertical="justify"/>
      <protection locked="0"/>
    </xf>
    <xf numFmtId="0" fontId="13" fillId="0" borderId="19" xfId="0" applyNumberFormat="1" applyFont="1" applyFill="1" applyBorder="1" applyAlignment="1" applyProtection="1">
      <alignment horizontal="center" vertical="justify"/>
      <protection locked="0"/>
    </xf>
    <xf numFmtId="0" fontId="5" fillId="0" borderId="11" xfId="0" applyNumberFormat="1" applyFont="1" applyFill="1" applyBorder="1" applyAlignment="1" applyProtection="1">
      <alignment horizontal="center" vertical="justify"/>
      <protection/>
    </xf>
    <xf numFmtId="0" fontId="5" fillId="0" borderId="20" xfId="0" applyNumberFormat="1" applyFont="1" applyFill="1" applyBorder="1" applyAlignment="1" applyProtection="1">
      <alignment horizontal="center" vertical="justify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justify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left" vertical="center" wrapText="1"/>
      <protection locked="0"/>
    </xf>
    <xf numFmtId="0" fontId="5" fillId="0" borderId="79" xfId="0" applyFont="1" applyFill="1" applyBorder="1" applyAlignment="1" applyProtection="1">
      <alignment horizontal="left" vertical="center" wrapText="1"/>
      <protection locked="0"/>
    </xf>
    <xf numFmtId="0" fontId="5" fillId="33" borderId="27" xfId="0" applyFont="1" applyFill="1" applyBorder="1" applyAlignment="1" applyProtection="1">
      <alignment horizontal="center" wrapText="1"/>
      <protection/>
    </xf>
    <xf numFmtId="0" fontId="5" fillId="33" borderId="62" xfId="0" applyNumberFormat="1" applyFont="1" applyFill="1" applyBorder="1" applyAlignment="1" applyProtection="1">
      <alignment horizontal="center" vertical="center"/>
      <protection locked="0"/>
    </xf>
    <xf numFmtId="0" fontId="13" fillId="33" borderId="84" xfId="0" applyFont="1" applyFill="1" applyBorder="1" applyAlignment="1" applyProtection="1">
      <alignment horizontal="center" wrapText="1"/>
      <protection/>
    </xf>
    <xf numFmtId="0" fontId="13" fillId="33" borderId="62" xfId="0" applyFont="1" applyFill="1" applyBorder="1" applyAlignment="1" applyProtection="1">
      <alignment horizontal="center" wrapText="1"/>
      <protection/>
    </xf>
    <xf numFmtId="0" fontId="5" fillId="33" borderId="82" xfId="0" applyNumberFormat="1" applyFont="1" applyFill="1" applyBorder="1" applyAlignment="1" applyProtection="1">
      <alignment horizontal="center" vertical="center"/>
      <protection/>
    </xf>
    <xf numFmtId="1" fontId="14" fillId="33" borderId="27" xfId="0" applyNumberFormat="1" applyFont="1" applyFill="1" applyBorder="1" applyAlignment="1" applyProtection="1">
      <alignment horizontal="center" vertical="justify"/>
      <protection locked="0"/>
    </xf>
    <xf numFmtId="0" fontId="5" fillId="0" borderId="63" xfId="0" applyFont="1" applyFill="1" applyBorder="1" applyAlignment="1" applyProtection="1">
      <alignment horizontal="center" vertical="justify" wrapText="1"/>
      <protection locked="0"/>
    </xf>
    <xf numFmtId="0" fontId="5" fillId="0" borderId="16" xfId="0" applyNumberFormat="1" applyFont="1" applyFill="1" applyBorder="1" applyAlignment="1" applyProtection="1">
      <alignment horizontal="center" vertical="justify"/>
      <protection locked="0"/>
    </xf>
    <xf numFmtId="0" fontId="5" fillId="0" borderId="18" xfId="0" applyNumberFormat="1" applyFont="1" applyFill="1" applyBorder="1" applyAlignment="1" applyProtection="1">
      <alignment horizontal="center" vertical="justify"/>
      <protection locked="0"/>
    </xf>
    <xf numFmtId="0" fontId="5" fillId="0" borderId="17" xfId="0" applyNumberFormat="1" applyFont="1" applyFill="1" applyBorder="1" applyAlignment="1" applyProtection="1">
      <alignment horizontal="center" vertical="justify"/>
      <protection locked="0"/>
    </xf>
    <xf numFmtId="0" fontId="5" fillId="0" borderId="35" xfId="0" applyNumberFormat="1" applyFont="1" applyFill="1" applyBorder="1" applyAlignment="1" applyProtection="1">
      <alignment horizontal="center" vertical="justify"/>
      <protection locked="0"/>
    </xf>
    <xf numFmtId="1" fontId="5" fillId="0" borderId="64" xfId="0" applyNumberFormat="1" applyFont="1" applyFill="1" applyBorder="1" applyAlignment="1" applyProtection="1">
      <alignment horizontal="center" vertical="justify"/>
      <protection locked="0"/>
    </xf>
    <xf numFmtId="1" fontId="5" fillId="0" borderId="65" xfId="0" applyNumberFormat="1" applyFont="1" applyFill="1" applyBorder="1" applyAlignment="1" applyProtection="1">
      <alignment horizontal="center" vertical="justify"/>
      <protection locked="0"/>
    </xf>
    <xf numFmtId="0" fontId="5" fillId="0" borderId="38" xfId="0" applyFont="1" applyFill="1" applyBorder="1" applyAlignment="1" applyProtection="1">
      <alignment horizontal="center" vertical="justify" wrapText="1"/>
      <protection locked="0"/>
    </xf>
    <xf numFmtId="0" fontId="5" fillId="0" borderId="11" xfId="0" applyNumberFormat="1" applyFont="1" applyFill="1" applyBorder="1" applyAlignment="1" applyProtection="1">
      <alignment horizontal="center" vertical="justify"/>
      <protection locked="0"/>
    </xf>
    <xf numFmtId="0" fontId="13" fillId="0" borderId="25" xfId="0" applyNumberFormat="1" applyFont="1" applyFill="1" applyBorder="1" applyAlignment="1" applyProtection="1">
      <alignment horizontal="center" vertical="justify"/>
      <protection locked="0"/>
    </xf>
    <xf numFmtId="0" fontId="5" fillId="0" borderId="24" xfId="0" applyNumberFormat="1" applyFont="1" applyFill="1" applyBorder="1" applyAlignment="1" applyProtection="1">
      <alignment horizontal="center" vertical="justify"/>
      <protection locked="0"/>
    </xf>
    <xf numFmtId="0" fontId="5" fillId="0" borderId="23" xfId="0" applyNumberFormat="1" applyFont="1" applyFill="1" applyBorder="1" applyAlignment="1" applyProtection="1">
      <alignment horizontal="center" vertical="justify"/>
      <protection locked="0"/>
    </xf>
    <xf numFmtId="0" fontId="5" fillId="0" borderId="21" xfId="0" applyNumberFormat="1" applyFont="1" applyFill="1" applyBorder="1" applyAlignment="1" applyProtection="1">
      <alignment horizontal="center" vertical="justify"/>
      <protection locked="0"/>
    </xf>
    <xf numFmtId="0" fontId="5" fillId="0" borderId="29" xfId="0" applyFont="1" applyFill="1" applyBorder="1" applyAlignment="1" applyProtection="1">
      <alignment horizontal="center" vertical="justify" wrapText="1"/>
      <protection locked="0"/>
    </xf>
    <xf numFmtId="1" fontId="5" fillId="0" borderId="51" xfId="0" applyNumberFormat="1" applyFont="1" applyFill="1" applyBorder="1" applyAlignment="1" applyProtection="1">
      <alignment horizontal="center" vertical="justify"/>
      <protection locked="0"/>
    </xf>
    <xf numFmtId="1" fontId="5" fillId="33" borderId="51" xfId="0" applyNumberFormat="1" applyFont="1" applyFill="1" applyBorder="1" applyAlignment="1" applyProtection="1">
      <alignment horizontal="center" vertical="justify"/>
      <protection locked="0"/>
    </xf>
    <xf numFmtId="1" fontId="5" fillId="0" borderId="52" xfId="0" applyNumberFormat="1" applyFont="1" applyFill="1" applyBorder="1" applyAlignment="1" applyProtection="1">
      <alignment horizontal="center" vertical="justify"/>
      <protection locked="0"/>
    </xf>
    <xf numFmtId="0" fontId="17" fillId="33" borderId="47" xfId="0" applyFont="1" applyFill="1" applyBorder="1" applyAlignment="1" applyProtection="1">
      <alignment horizontal="center" vertical="justify" wrapText="1"/>
      <protection/>
    </xf>
    <xf numFmtId="0" fontId="17" fillId="33" borderId="57" xfId="0" applyFont="1" applyFill="1" applyBorder="1" applyAlignment="1" applyProtection="1">
      <alignment horizontal="right" vertical="justify" wrapText="1"/>
      <protection/>
    </xf>
    <xf numFmtId="0" fontId="17" fillId="33" borderId="58" xfId="0" applyFont="1" applyFill="1" applyBorder="1" applyAlignment="1" applyProtection="1">
      <alignment horizontal="right" vertical="justify" wrapText="1"/>
      <protection/>
    </xf>
    <xf numFmtId="0" fontId="0" fillId="33" borderId="57" xfId="0" applyFill="1" applyBorder="1" applyAlignment="1">
      <alignment vertical="justify"/>
    </xf>
    <xf numFmtId="0" fontId="5" fillId="33" borderId="54" xfId="0" applyNumberFormat="1" applyFont="1" applyFill="1" applyBorder="1" applyAlignment="1" applyProtection="1">
      <alignment horizontal="center" vertical="justify"/>
      <protection locked="0"/>
    </xf>
    <xf numFmtId="0" fontId="5" fillId="33" borderId="57" xfId="0" applyNumberFormat="1" applyFont="1" applyFill="1" applyBorder="1" applyAlignment="1" applyProtection="1">
      <alignment horizontal="center" vertical="justify"/>
      <protection locked="0"/>
    </xf>
    <xf numFmtId="0" fontId="13" fillId="33" borderId="87" xfId="0" applyNumberFormat="1" applyFont="1" applyFill="1" applyBorder="1" applyAlignment="1" applyProtection="1">
      <alignment horizontal="center" vertical="justify"/>
      <protection/>
    </xf>
    <xf numFmtId="0" fontId="13" fillId="33" borderId="55" xfId="0" applyNumberFormat="1" applyFont="1" applyFill="1" applyBorder="1" applyAlignment="1" applyProtection="1">
      <alignment horizontal="center" vertical="justify"/>
      <protection/>
    </xf>
    <xf numFmtId="0" fontId="13" fillId="33" borderId="53" xfId="0" applyNumberFormat="1" applyFont="1" applyFill="1" applyBorder="1" applyAlignment="1" applyProtection="1">
      <alignment horizontal="center" vertical="justify"/>
      <protection/>
    </xf>
    <xf numFmtId="0" fontId="13" fillId="33" borderId="54" xfId="0" applyNumberFormat="1" applyFont="1" applyFill="1" applyBorder="1" applyAlignment="1" applyProtection="1">
      <alignment horizontal="center" vertical="justify"/>
      <protection/>
    </xf>
    <xf numFmtId="0" fontId="17" fillId="10" borderId="61" xfId="0" applyFont="1" applyFill="1" applyBorder="1" applyAlignment="1" applyProtection="1">
      <alignment horizontal="center" wrapText="1"/>
      <protection/>
    </xf>
    <xf numFmtId="0" fontId="0" fillId="10" borderId="57" xfId="0" applyFill="1" applyBorder="1" applyAlignment="1">
      <alignment vertical="center"/>
    </xf>
    <xf numFmtId="0" fontId="5" fillId="10" borderId="57" xfId="0" applyNumberFormat="1" applyFont="1" applyFill="1" applyBorder="1" applyAlignment="1" applyProtection="1">
      <alignment horizontal="center" vertical="justify"/>
      <protection locked="0"/>
    </xf>
    <xf numFmtId="0" fontId="13" fillId="10" borderId="87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Border="1" applyAlignment="1" applyProtection="1">
      <alignment horizontal="center" vertical="center" wrapText="1"/>
      <protection/>
    </xf>
    <xf numFmtId="0" fontId="10" fillId="0" borderId="57" xfId="0" applyNumberFormat="1" applyFont="1" applyBorder="1" applyAlignment="1" applyProtection="1">
      <alignment horizontal="center" vertical="center" wrapText="1"/>
      <protection/>
    </xf>
    <xf numFmtId="0" fontId="18" fillId="0" borderId="57" xfId="0" applyFont="1" applyBorder="1" applyAlignment="1" applyProtection="1">
      <alignment/>
      <protection/>
    </xf>
    <xf numFmtId="0" fontId="10" fillId="0" borderId="58" xfId="0" applyNumberFormat="1" applyFont="1" applyBorder="1" applyAlignment="1" applyProtection="1">
      <alignment horizontal="center" vertical="center" wrapText="1"/>
      <protection/>
    </xf>
    <xf numFmtId="0" fontId="13" fillId="18" borderId="32" xfId="0" applyFont="1" applyFill="1" applyBorder="1" applyAlignment="1" applyProtection="1">
      <alignment horizontal="center" wrapText="1"/>
      <protection/>
    </xf>
    <xf numFmtId="0" fontId="13" fillId="18" borderId="62" xfId="0" applyNumberFormat="1" applyFont="1" applyFill="1" applyBorder="1" applyAlignment="1" applyProtection="1">
      <alignment horizontal="center" vertical="center"/>
      <protection/>
    </xf>
    <xf numFmtId="0" fontId="0" fillId="18" borderId="62" xfId="0" applyFill="1" applyBorder="1" applyAlignment="1">
      <alignment vertical="center"/>
    </xf>
    <xf numFmtId="0" fontId="13" fillId="18" borderId="82" xfId="0" applyNumberFormat="1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60" xfId="0" applyFont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1" fontId="13" fillId="34" borderId="56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 textRotation="90"/>
      <protection/>
    </xf>
    <xf numFmtId="0" fontId="10" fillId="0" borderId="0" xfId="0" applyFont="1" applyFill="1" applyBorder="1" applyAlignment="1" applyProtection="1">
      <alignment horizontal="center" vertical="center" textRotation="90"/>
      <protection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1" fontId="13" fillId="34" borderId="61" xfId="0" applyNumberFormat="1" applyFont="1" applyFill="1" applyBorder="1" applyAlignment="1" applyProtection="1">
      <alignment horizontal="center" vertical="center"/>
      <protection/>
    </xf>
    <xf numFmtId="1" fontId="13" fillId="34" borderId="66" xfId="0" applyNumberFormat="1" applyFont="1" applyFill="1" applyBorder="1" applyAlignment="1" applyProtection="1">
      <alignment horizontal="center" vertical="center"/>
      <protection/>
    </xf>
    <xf numFmtId="1" fontId="13" fillId="34" borderId="86" xfId="0" applyNumberFormat="1" applyFont="1" applyFill="1" applyBorder="1" applyAlignment="1" applyProtection="1">
      <alignment horizontal="center" vertical="center"/>
      <protection/>
    </xf>
    <xf numFmtId="1" fontId="13" fillId="34" borderId="46" xfId="0" applyNumberFormat="1" applyFont="1" applyFill="1" applyBorder="1" applyAlignment="1" applyProtection="1">
      <alignment horizontal="center" vertical="center"/>
      <protection/>
    </xf>
    <xf numFmtId="1" fontId="13" fillId="34" borderId="8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1" fontId="13" fillId="4" borderId="29" xfId="0" applyNumberFormat="1" applyFont="1" applyFill="1" applyBorder="1" applyAlignment="1" applyProtection="1">
      <alignment horizontal="center" vertical="center"/>
      <protection/>
    </xf>
    <xf numFmtId="1" fontId="13" fillId="4" borderId="38" xfId="0" applyNumberFormat="1" applyFont="1" applyFill="1" applyBorder="1" applyAlignment="1" applyProtection="1">
      <alignment horizontal="center" vertical="center"/>
      <protection/>
    </xf>
    <xf numFmtId="1" fontId="13" fillId="4" borderId="31" xfId="0" applyNumberFormat="1" applyFont="1" applyFill="1" applyBorder="1" applyAlignment="1" applyProtection="1">
      <alignment horizontal="center" vertical="center"/>
      <protection/>
    </xf>
    <xf numFmtId="1" fontId="13" fillId="4" borderId="67" xfId="0" applyNumberFormat="1" applyFont="1" applyFill="1" applyBorder="1" applyAlignment="1" applyProtection="1">
      <alignment horizontal="center" vertical="center"/>
      <protection/>
    </xf>
    <xf numFmtId="1" fontId="13" fillId="4" borderId="68" xfId="0" applyNumberFormat="1" applyFont="1" applyFill="1" applyBorder="1" applyAlignment="1" applyProtection="1">
      <alignment horizontal="center" vertical="center"/>
      <protection/>
    </xf>
    <xf numFmtId="1" fontId="13" fillId="4" borderId="69" xfId="0" applyNumberFormat="1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wrapText="1"/>
      <protection/>
    </xf>
    <xf numFmtId="0" fontId="5" fillId="0" borderId="63" xfId="0" applyNumberFormat="1" applyFont="1" applyFill="1" applyBorder="1" applyAlignment="1" applyProtection="1">
      <alignment horizontal="center" vertical="justify"/>
      <protection locked="0"/>
    </xf>
    <xf numFmtId="0" fontId="5" fillId="0" borderId="40" xfId="0" applyNumberFormat="1" applyFont="1" applyFill="1" applyBorder="1" applyAlignment="1" applyProtection="1">
      <alignment horizontal="center" vertical="justify"/>
      <protection locked="0"/>
    </xf>
    <xf numFmtId="0" fontId="5" fillId="0" borderId="49" xfId="0" applyNumberFormat="1" applyFont="1" applyFill="1" applyBorder="1" applyAlignment="1" applyProtection="1">
      <alignment horizontal="center" vertical="justify"/>
      <protection locked="0"/>
    </xf>
    <xf numFmtId="1" fontId="5" fillId="33" borderId="16" xfId="0" applyNumberFormat="1" applyFont="1" applyFill="1" applyBorder="1" applyAlignment="1" applyProtection="1">
      <alignment horizontal="center" vertical="justify"/>
      <protection locked="0"/>
    </xf>
    <xf numFmtId="1" fontId="5" fillId="0" borderId="18" xfId="0" applyNumberFormat="1" applyFont="1" applyFill="1" applyBorder="1" applyAlignment="1" applyProtection="1">
      <alignment horizontal="center" vertical="justify"/>
      <protection locked="0"/>
    </xf>
    <xf numFmtId="1" fontId="5" fillId="33" borderId="18" xfId="0" applyNumberFormat="1" applyFont="1" applyFill="1" applyBorder="1" applyAlignment="1" applyProtection="1">
      <alignment horizontal="center" vertical="justify"/>
      <protection locked="0"/>
    </xf>
    <xf numFmtId="1" fontId="5" fillId="0" borderId="30" xfId="0" applyNumberFormat="1" applyFont="1" applyFill="1" applyBorder="1" applyAlignment="1" applyProtection="1">
      <alignment horizontal="center" vertical="justify"/>
      <protection locked="0"/>
    </xf>
    <xf numFmtId="0" fontId="5" fillId="0" borderId="38" xfId="0" applyNumberFormat="1" applyFont="1" applyFill="1" applyBorder="1" applyAlignment="1" applyProtection="1">
      <alignment horizontal="center" vertical="justify"/>
      <protection locked="0"/>
    </xf>
    <xf numFmtId="1" fontId="5" fillId="33" borderId="19" xfId="0" applyNumberFormat="1" applyFont="1" applyFill="1" applyBorder="1" applyAlignment="1" applyProtection="1">
      <alignment horizontal="center" vertical="justify"/>
      <protection locked="0"/>
    </xf>
    <xf numFmtId="1" fontId="5" fillId="32" borderId="11" xfId="0" applyNumberFormat="1" applyFont="1" applyFill="1" applyBorder="1" applyAlignment="1" applyProtection="1">
      <alignment horizontal="center" vertical="justify"/>
      <protection locked="0"/>
    </xf>
    <xf numFmtId="0" fontId="33" fillId="0" borderId="11" xfId="0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justify"/>
      <protection locked="0"/>
    </xf>
    <xf numFmtId="1" fontId="14" fillId="33" borderId="11" xfId="0" applyNumberFormat="1" applyFont="1" applyFill="1" applyBorder="1" applyAlignment="1" applyProtection="1">
      <alignment horizontal="center" vertical="justify"/>
      <protection locked="0"/>
    </xf>
    <xf numFmtId="1" fontId="14" fillId="0" borderId="12" xfId="0" applyNumberFormat="1" applyFont="1" applyFill="1" applyBorder="1" applyAlignment="1" applyProtection="1">
      <alignment horizontal="center" vertical="justify"/>
      <protection locked="0"/>
    </xf>
    <xf numFmtId="0" fontId="13" fillId="0" borderId="20" xfId="0" applyNumberFormat="1" applyFont="1" applyFill="1" applyBorder="1" applyAlignment="1" applyProtection="1">
      <alignment horizontal="center" vertical="justify"/>
      <protection locked="0"/>
    </xf>
    <xf numFmtId="0" fontId="5" fillId="33" borderId="19" xfId="0" applyNumberFormat="1" applyFont="1" applyFill="1" applyBorder="1" applyAlignment="1" applyProtection="1">
      <alignment horizontal="center" vertical="justify"/>
      <protection locked="0"/>
    </xf>
    <xf numFmtId="0" fontId="5" fillId="33" borderId="11" xfId="0" applyNumberFormat="1" applyFont="1" applyFill="1" applyBorder="1" applyAlignment="1" applyProtection="1">
      <alignment horizontal="center" vertical="justify"/>
      <protection locked="0"/>
    </xf>
    <xf numFmtId="0" fontId="5" fillId="0" borderId="12" xfId="0" applyNumberFormat="1" applyFont="1" applyFill="1" applyBorder="1" applyAlignment="1" applyProtection="1">
      <alignment horizontal="center" vertical="justify"/>
      <protection locked="0"/>
    </xf>
    <xf numFmtId="0" fontId="16" fillId="0" borderId="20" xfId="0" applyNumberFormat="1" applyFont="1" applyFill="1" applyBorder="1" applyAlignment="1" applyProtection="1">
      <alignment horizontal="center" vertical="justify"/>
      <protection locked="0"/>
    </xf>
    <xf numFmtId="0" fontId="14" fillId="0" borderId="19" xfId="0" applyNumberFormat="1" applyFont="1" applyFill="1" applyBorder="1" applyAlignment="1" applyProtection="1">
      <alignment horizontal="center" vertical="justify"/>
      <protection locked="0"/>
    </xf>
    <xf numFmtId="0" fontId="14" fillId="0" borderId="20" xfId="0" applyNumberFormat="1" applyFont="1" applyFill="1" applyBorder="1" applyAlignment="1" applyProtection="1">
      <alignment horizontal="center" vertical="justify"/>
      <protection locked="0"/>
    </xf>
    <xf numFmtId="0" fontId="14" fillId="0" borderId="11" xfId="0" applyNumberFormat="1" applyFont="1" applyFill="1" applyBorder="1" applyAlignment="1" applyProtection="1">
      <alignment horizontal="center" vertical="justify"/>
      <protection locked="0"/>
    </xf>
    <xf numFmtId="0" fontId="14" fillId="0" borderId="24" xfId="0" applyNumberFormat="1" applyFont="1" applyFill="1" applyBorder="1" applyAlignment="1" applyProtection="1">
      <alignment horizontal="center" vertical="justify"/>
      <protection locked="0"/>
    </xf>
    <xf numFmtId="0" fontId="5" fillId="0" borderId="77" xfId="0" applyFont="1" applyFill="1" applyBorder="1" applyAlignment="1" applyProtection="1">
      <alignment horizontal="center" vertical="justify" wrapText="1"/>
      <protection locked="0"/>
    </xf>
    <xf numFmtId="0" fontId="13" fillId="0" borderId="17" xfId="0" applyNumberFormat="1" applyFont="1" applyFill="1" applyBorder="1" applyAlignment="1" applyProtection="1">
      <alignment horizontal="center" vertical="justify"/>
      <protection locked="0"/>
    </xf>
    <xf numFmtId="0" fontId="5" fillId="0" borderId="0" xfId="0" applyNumberFormat="1" applyFont="1" applyFill="1" applyBorder="1" applyAlignment="1" applyProtection="1">
      <alignment horizontal="center" vertical="justify"/>
      <protection locked="0"/>
    </xf>
    <xf numFmtId="0" fontId="14" fillId="0" borderId="18" xfId="0" applyNumberFormat="1" applyFont="1" applyFill="1" applyBorder="1" applyAlignment="1" applyProtection="1">
      <alignment horizontal="center" vertical="justify"/>
      <protection locked="0"/>
    </xf>
    <xf numFmtId="0" fontId="14" fillId="0" borderId="16" xfId="0" applyNumberFormat="1" applyFont="1" applyFill="1" applyBorder="1" applyAlignment="1" applyProtection="1">
      <alignment horizontal="center" vertical="justify"/>
      <protection locked="0"/>
    </xf>
    <xf numFmtId="1" fontId="14" fillId="33" borderId="16" xfId="0" applyNumberFormat="1" applyFont="1" applyFill="1" applyBorder="1" applyAlignment="1" applyProtection="1">
      <alignment horizontal="center" vertical="justify"/>
      <protection locked="0"/>
    </xf>
    <xf numFmtId="1" fontId="14" fillId="33" borderId="19" xfId="0" applyNumberFormat="1" applyFont="1" applyFill="1" applyBorder="1" applyAlignment="1" applyProtection="1">
      <alignment horizontal="center" vertical="justify"/>
      <protection locked="0"/>
    </xf>
    <xf numFmtId="1" fontId="14" fillId="33" borderId="21" xfId="0" applyNumberFormat="1" applyFont="1" applyFill="1" applyBorder="1" applyAlignment="1" applyProtection="1">
      <alignment horizontal="center" vertical="justify"/>
      <protection locked="0"/>
    </xf>
    <xf numFmtId="1" fontId="5" fillId="0" borderId="23" xfId="0" applyNumberFormat="1" applyFont="1" applyFill="1" applyBorder="1" applyAlignment="1" applyProtection="1">
      <alignment horizontal="center" vertical="justify"/>
      <protection locked="0"/>
    </xf>
    <xf numFmtId="1" fontId="5" fillId="33" borderId="23" xfId="0" applyNumberFormat="1" applyFont="1" applyFill="1" applyBorder="1" applyAlignment="1" applyProtection="1">
      <alignment horizontal="center" vertical="justify"/>
      <protection locked="0"/>
    </xf>
    <xf numFmtId="1" fontId="5" fillId="0" borderId="45" xfId="0" applyNumberFormat="1" applyFont="1" applyFill="1" applyBorder="1" applyAlignment="1" applyProtection="1">
      <alignment horizontal="center" vertical="justify"/>
      <protection locked="0"/>
    </xf>
    <xf numFmtId="0" fontId="17" fillId="33" borderId="32" xfId="0" applyFont="1" applyFill="1" applyBorder="1" applyAlignment="1" applyProtection="1">
      <alignment horizontal="center" wrapText="1"/>
      <protection/>
    </xf>
    <xf numFmtId="0" fontId="17" fillId="33" borderId="62" xfId="0" applyFont="1" applyFill="1" applyBorder="1" applyAlignment="1" applyProtection="1">
      <alignment horizontal="right" vertical="center"/>
      <protection/>
    </xf>
    <xf numFmtId="0" fontId="0" fillId="33" borderId="62" xfId="0" applyFill="1" applyBorder="1" applyAlignment="1">
      <alignment horizontal="right" vertical="center"/>
    </xf>
    <xf numFmtId="1" fontId="5" fillId="33" borderId="83" xfId="0" applyNumberFormat="1" applyFont="1" applyFill="1" applyBorder="1" applyAlignment="1" applyProtection="1">
      <alignment horizontal="center" vertical="center"/>
      <protection/>
    </xf>
    <xf numFmtId="1" fontId="5" fillId="33" borderId="82" xfId="0" applyNumberFormat="1" applyFont="1" applyFill="1" applyBorder="1" applyAlignment="1" applyProtection="1">
      <alignment horizontal="center" vertical="center"/>
      <protection/>
    </xf>
    <xf numFmtId="1" fontId="5" fillId="33" borderId="85" xfId="0" applyNumberFormat="1" applyFont="1" applyFill="1" applyBorder="1" applyAlignment="1" applyProtection="1">
      <alignment horizontal="center" vertical="center"/>
      <protection/>
    </xf>
    <xf numFmtId="0" fontId="17" fillId="0" borderId="28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33" fillId="0" borderId="18" xfId="0" applyFont="1" applyFill="1" applyBorder="1" applyAlignment="1" applyProtection="1">
      <alignment horizontal="left" vertical="center" wrapText="1"/>
      <protection/>
    </xf>
    <xf numFmtId="0" fontId="33" fillId="0" borderId="89" xfId="0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justify"/>
      <protection locked="0"/>
    </xf>
    <xf numFmtId="1" fontId="14" fillId="33" borderId="90" xfId="0" applyNumberFormat="1" applyFont="1" applyFill="1" applyBorder="1" applyAlignment="1" applyProtection="1">
      <alignment horizontal="center" vertical="justify"/>
      <protection locked="0"/>
    </xf>
    <xf numFmtId="1" fontId="5" fillId="32" borderId="18" xfId="0" applyNumberFormat="1" applyFont="1" applyFill="1" applyBorder="1" applyAlignment="1" applyProtection="1">
      <alignment horizontal="center" vertical="justify"/>
      <protection locked="0"/>
    </xf>
    <xf numFmtId="0" fontId="5" fillId="0" borderId="91" xfId="0" applyNumberFormat="1" applyFont="1" applyFill="1" applyBorder="1" applyAlignment="1" applyProtection="1">
      <alignment horizontal="center" vertical="justify"/>
      <protection locked="0"/>
    </xf>
    <xf numFmtId="1" fontId="14" fillId="33" borderId="33" xfId="0" applyNumberFormat="1" applyFont="1" applyFill="1" applyBorder="1" applyAlignment="1" applyProtection="1">
      <alignment horizontal="center" vertical="justify"/>
      <protection locked="0"/>
    </xf>
    <xf numFmtId="1" fontId="14" fillId="0" borderId="11" xfId="0" applyNumberFormat="1" applyFont="1" applyFill="1" applyBorder="1" applyAlignment="1" applyProtection="1">
      <alignment horizontal="center" vertical="justify"/>
      <protection locked="0"/>
    </xf>
    <xf numFmtId="0" fontId="13" fillId="0" borderId="21" xfId="0" applyNumberFormat="1" applyFont="1" applyFill="1" applyBorder="1" applyAlignment="1" applyProtection="1">
      <alignment horizontal="center" vertical="justify"/>
      <protection locked="0"/>
    </xf>
    <xf numFmtId="0" fontId="14" fillId="33" borderId="33" xfId="0" applyNumberFormat="1" applyFont="1" applyFill="1" applyBorder="1" applyAlignment="1" applyProtection="1">
      <alignment horizontal="center" vertical="justify"/>
      <protection locked="0"/>
    </xf>
    <xf numFmtId="0" fontId="5" fillId="0" borderId="5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80" xfId="0" applyFont="1" applyFill="1" applyBorder="1" applyAlignment="1" applyProtection="1">
      <alignment horizontal="left" vertical="center" wrapText="1"/>
      <protection locked="0"/>
    </xf>
    <xf numFmtId="0" fontId="5" fillId="0" borderId="79" xfId="0" applyNumberFormat="1" applyFont="1" applyFill="1" applyBorder="1" applyAlignment="1" applyProtection="1">
      <alignment horizontal="center" vertical="justify"/>
      <protection locked="0"/>
    </xf>
    <xf numFmtId="0" fontId="5" fillId="0" borderId="92" xfId="0" applyNumberFormat="1" applyFont="1" applyFill="1" applyBorder="1" applyAlignment="1" applyProtection="1">
      <alignment horizontal="center" vertical="justify"/>
      <protection locked="0"/>
    </xf>
    <xf numFmtId="0" fontId="14" fillId="33" borderId="33" xfId="0" applyNumberFormat="1" applyFont="1" applyFill="1" applyBorder="1" applyAlignment="1" applyProtection="1">
      <alignment horizontal="center" vertical="center"/>
      <protection locked="0"/>
    </xf>
    <xf numFmtId="0" fontId="17" fillId="33" borderId="93" xfId="0" applyFont="1" applyFill="1" applyBorder="1" applyAlignment="1" applyProtection="1">
      <alignment horizontal="right" vertical="center"/>
      <protection/>
    </xf>
    <xf numFmtId="0" fontId="0" fillId="33" borderId="93" xfId="0" applyFill="1" applyBorder="1" applyAlignment="1">
      <alignment horizontal="right" vertical="center"/>
    </xf>
    <xf numFmtId="0" fontId="13" fillId="33" borderId="94" xfId="0" applyNumberFormat="1" applyFont="1" applyFill="1" applyBorder="1" applyAlignment="1" applyProtection="1">
      <alignment horizontal="center" vertical="center"/>
      <protection/>
    </xf>
    <xf numFmtId="0" fontId="16" fillId="33" borderId="94" xfId="0" applyNumberFormat="1" applyFont="1" applyFill="1" applyBorder="1" applyAlignment="1" applyProtection="1">
      <alignment horizontal="center" vertical="center"/>
      <protection/>
    </xf>
    <xf numFmtId="0" fontId="13" fillId="33" borderId="9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6" xfId="0" applyFont="1" applyBorder="1" applyAlignment="1" applyProtection="1">
      <alignment horizontal="left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/>
      <protection/>
    </xf>
    <xf numFmtId="11" fontId="5" fillId="0" borderId="0" xfId="0" applyNumberFormat="1" applyFont="1" applyBorder="1" applyAlignment="1" applyProtection="1">
      <alignment horizontal="left" vertical="justify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3" fillId="0" borderId="16" xfId="0" applyNumberFormat="1" applyFont="1" applyBorder="1" applyAlignment="1" applyProtection="1">
      <alignment horizontal="left" vertical="justify"/>
      <protection locked="0"/>
    </xf>
    <xf numFmtId="0" fontId="13" fillId="0" borderId="0" xfId="0" applyNumberFormat="1" applyFont="1" applyBorder="1" applyAlignment="1" applyProtection="1">
      <alignment horizontal="center" vertical="justify" wrapText="1"/>
      <protection/>
    </xf>
    <xf numFmtId="0" fontId="13" fillId="0" borderId="0" xfId="0" applyNumberFormat="1" applyFont="1" applyBorder="1" applyAlignment="1" applyProtection="1">
      <alignment horizontal="left" vertical="justify"/>
      <protection locked="0"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 vertical="justify"/>
      <protection locked="0"/>
    </xf>
    <xf numFmtId="49" fontId="5" fillId="0" borderId="0" xfId="0" applyNumberFormat="1" applyFont="1" applyFill="1" applyBorder="1" applyAlignment="1" applyProtection="1">
      <alignment horizontal="left" vertical="justify"/>
      <protection locked="0"/>
    </xf>
    <xf numFmtId="0" fontId="18" fillId="0" borderId="0" xfId="0" applyFont="1" applyBorder="1" applyAlignment="1" applyProtection="1">
      <alignment horizontal="center"/>
      <protection/>
    </xf>
    <xf numFmtId="0" fontId="16" fillId="0" borderId="0" xfId="54" applyNumberFormat="1" applyFont="1" applyBorder="1" applyAlignment="1" applyProtection="1">
      <alignment vertical="center"/>
      <protection/>
    </xf>
    <xf numFmtId="0" fontId="24" fillId="0" borderId="0" xfId="54" applyFont="1" applyAlignment="1">
      <alignment vertical="center"/>
      <protection/>
    </xf>
    <xf numFmtId="0" fontId="24" fillId="0" borderId="0" xfId="54" applyFont="1" applyBorder="1" applyAlignment="1">
      <alignment vertical="center"/>
      <protection/>
    </xf>
    <xf numFmtId="0" fontId="16" fillId="0" borderId="16" xfId="54" applyNumberFormat="1" applyFont="1" applyBorder="1" applyAlignment="1" applyProtection="1">
      <alignment horizontal="left" vertical="justify"/>
      <protection/>
    </xf>
    <xf numFmtId="0" fontId="14" fillId="0" borderId="16" xfId="54" applyFont="1" applyBorder="1" applyAlignment="1" applyProtection="1">
      <alignment/>
      <protection/>
    </xf>
    <xf numFmtId="0" fontId="14" fillId="0" borderId="16" xfId="54" applyFont="1" applyBorder="1" applyAlignment="1" applyProtection="1">
      <alignment wrapText="1"/>
      <protection/>
    </xf>
    <xf numFmtId="0" fontId="14" fillId="0" borderId="16" xfId="54" applyFont="1" applyBorder="1" applyAlignment="1" applyProtection="1">
      <alignment horizontal="left"/>
      <protection/>
    </xf>
    <xf numFmtId="0" fontId="24" fillId="0" borderId="16" xfId="54" applyFont="1" applyBorder="1" applyAlignment="1">
      <alignment horizontal="left"/>
      <protection/>
    </xf>
    <xf numFmtId="0" fontId="24" fillId="0" borderId="0" xfId="54" applyFont="1" applyBorder="1" applyAlignment="1">
      <alignment horizontal="left"/>
      <protection/>
    </xf>
    <xf numFmtId="0" fontId="2" fillId="0" borderId="0" xfId="54" applyFont="1" applyBorder="1" applyAlignment="1">
      <alignment horizontal="left"/>
      <protection/>
    </xf>
    <xf numFmtId="0" fontId="5" fillId="0" borderId="0" xfId="0" applyFont="1" applyAlignment="1">
      <alignment/>
    </xf>
    <xf numFmtId="0" fontId="16" fillId="0" borderId="0" xfId="54" applyNumberFormat="1" applyFont="1" applyBorder="1" applyAlignment="1" applyProtection="1">
      <alignment horizontal="left" vertical="justify"/>
      <protection/>
    </xf>
    <xf numFmtId="0" fontId="14" fillId="0" borderId="0" xfId="54" applyFont="1" applyBorder="1" applyAlignment="1" applyProtection="1">
      <alignment/>
      <protection/>
    </xf>
    <xf numFmtId="49" fontId="14" fillId="0" borderId="0" xfId="54" applyNumberFormat="1" applyFont="1" applyBorder="1" applyAlignment="1" applyProtection="1">
      <alignment horizontal="left" vertical="justify"/>
      <protection/>
    </xf>
    <xf numFmtId="49" fontId="14" fillId="0" borderId="0" xfId="54" applyNumberFormat="1" applyFont="1" applyFill="1" applyBorder="1" applyAlignment="1" applyProtection="1">
      <alignment horizontal="left" vertical="justify"/>
      <protection/>
    </xf>
    <xf numFmtId="0" fontId="14" fillId="0" borderId="0" xfId="54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31" fillId="0" borderId="0" xfId="54" applyFont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54" applyNumberFormat="1" applyFont="1" applyBorder="1" applyAlignment="1" applyProtection="1">
      <alignment horizontal="left" vertical="justify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16" fillId="33" borderId="94" xfId="0" applyNumberFormat="1" applyFont="1" applyFill="1" applyBorder="1" applyAlignment="1" applyProtection="1">
      <alignment horizontal="center" vertical="center"/>
      <protection/>
    </xf>
    <xf numFmtId="0" fontId="14" fillId="33" borderId="33" xfId="0" applyNumberFormat="1" applyFont="1" applyFill="1" applyBorder="1" applyAlignment="1" applyProtection="1">
      <alignment horizontal="center" vertical="center"/>
      <protection locked="0"/>
    </xf>
    <xf numFmtId="0" fontId="14" fillId="33" borderId="33" xfId="0" applyNumberFormat="1" applyFont="1" applyFill="1" applyBorder="1" applyAlignment="1" applyProtection="1">
      <alignment horizontal="center" vertical="justify"/>
      <protection locked="0"/>
    </xf>
    <xf numFmtId="1" fontId="14" fillId="33" borderId="33" xfId="0" applyNumberFormat="1" applyFont="1" applyFill="1" applyBorder="1" applyAlignment="1" applyProtection="1">
      <alignment horizontal="center" vertical="justify"/>
      <protection locked="0"/>
    </xf>
    <xf numFmtId="1" fontId="14" fillId="33" borderId="90" xfId="0" applyNumberFormat="1" applyFont="1" applyFill="1" applyBorder="1" applyAlignment="1" applyProtection="1">
      <alignment horizontal="center" vertical="justify"/>
      <protection locked="0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1" fontId="13" fillId="34" borderId="31" xfId="0" applyNumberFormat="1" applyFont="1" applyFill="1" applyBorder="1" applyAlignment="1" applyProtection="1">
      <alignment horizontal="center" vertical="center"/>
      <protection/>
    </xf>
    <xf numFmtId="1" fontId="13" fillId="34" borderId="29" xfId="0" applyNumberFormat="1" applyFont="1" applyFill="1" applyBorder="1" applyAlignment="1" applyProtection="1">
      <alignment horizontal="center" vertical="center"/>
      <protection/>
    </xf>
    <xf numFmtId="1" fontId="13" fillId="34" borderId="44" xfId="0" applyNumberFormat="1" applyFont="1" applyFill="1" applyBorder="1" applyAlignment="1" applyProtection="1">
      <alignment horizontal="center" vertical="center"/>
      <protection/>
    </xf>
    <xf numFmtId="0" fontId="13" fillId="0" borderId="58" xfId="0" applyNumberFormat="1" applyFont="1" applyBorder="1" applyAlignment="1" applyProtection="1">
      <alignment horizontal="center" vertical="center"/>
      <protection/>
    </xf>
    <xf numFmtId="196" fontId="7" fillId="0" borderId="24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18" borderId="96" xfId="0" applyFill="1" applyBorder="1" applyAlignment="1">
      <alignment vertical="center"/>
    </xf>
    <xf numFmtId="0" fontId="13" fillId="18" borderId="27" xfId="0" applyFont="1" applyFill="1" applyBorder="1" applyAlignment="1" applyProtection="1">
      <alignment horizontal="center" wrapText="1"/>
      <protection/>
    </xf>
    <xf numFmtId="0" fontId="13" fillId="33" borderId="82" xfId="0" applyNumberFormat="1" applyFont="1" applyFill="1" applyBorder="1" applyAlignment="1" applyProtection="1">
      <alignment horizontal="center" vertical="justify"/>
      <protection/>
    </xf>
    <xf numFmtId="0" fontId="17" fillId="33" borderId="27" xfId="0" applyFont="1" applyFill="1" applyBorder="1" applyAlignment="1" applyProtection="1">
      <alignment horizontal="center" vertical="justify" wrapText="1"/>
      <protection/>
    </xf>
    <xf numFmtId="1" fontId="5" fillId="33" borderId="11" xfId="54" applyNumberFormat="1" applyFont="1" applyFill="1" applyBorder="1" applyAlignment="1" applyProtection="1">
      <alignment horizontal="center" vertical="center"/>
      <protection locked="0"/>
    </xf>
    <xf numFmtId="1" fontId="5" fillId="0" borderId="11" xfId="54" applyNumberFormat="1" applyFont="1" applyFill="1" applyBorder="1" applyAlignment="1" applyProtection="1">
      <alignment horizontal="center" vertical="center"/>
      <protection locked="0"/>
    </xf>
    <xf numFmtId="1" fontId="5" fillId="33" borderId="29" xfId="54" applyNumberFormat="1" applyFont="1" applyFill="1" applyBorder="1" applyAlignment="1" applyProtection="1">
      <alignment horizontal="center" vertical="center"/>
      <protection locked="0"/>
    </xf>
    <xf numFmtId="0" fontId="5" fillId="2" borderId="77" xfId="0" applyFont="1" applyFill="1" applyBorder="1" applyAlignment="1" applyProtection="1">
      <alignment horizontal="center" wrapText="1"/>
      <protection locked="0"/>
    </xf>
    <xf numFmtId="1" fontId="12" fillId="33" borderId="97" xfId="54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4" fillId="0" borderId="0" xfId="54" applyFont="1" applyAlignment="1">
      <alignment vertical="center"/>
      <protection/>
    </xf>
    <xf numFmtId="0" fontId="38" fillId="0" borderId="0" xfId="54" applyNumberFormat="1" applyFont="1" applyBorder="1" applyAlignment="1" applyProtection="1">
      <alignment horizontal="left" vertical="justify"/>
      <protection/>
    </xf>
    <xf numFmtId="0" fontId="16" fillId="0" borderId="0" xfId="54" applyNumberFormat="1" applyFont="1" applyBorder="1" applyAlignment="1" applyProtection="1">
      <alignment horizontal="left" vertical="justify"/>
      <protection/>
    </xf>
    <xf numFmtId="0" fontId="16" fillId="0" borderId="0" xfId="54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center"/>
    </xf>
    <xf numFmtId="0" fontId="39" fillId="0" borderId="0" xfId="54" applyFont="1" applyAlignment="1">
      <alignment horizontal="center"/>
      <protection/>
    </xf>
    <xf numFmtId="0" fontId="37" fillId="0" borderId="0" xfId="54" applyFont="1" applyBorder="1" applyAlignment="1" applyProtection="1">
      <alignment horizontal="center"/>
      <protection/>
    </xf>
    <xf numFmtId="0" fontId="40" fillId="0" borderId="0" xfId="54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49" fontId="37" fillId="0" borderId="0" xfId="54" applyNumberFormat="1" applyFont="1" applyFill="1" applyBorder="1" applyAlignment="1" applyProtection="1">
      <alignment horizontal="left" vertical="justify"/>
      <protection/>
    </xf>
    <xf numFmtId="49" fontId="37" fillId="0" borderId="0" xfId="54" applyNumberFormat="1" applyFont="1" applyBorder="1" applyAlignment="1" applyProtection="1">
      <alignment horizontal="left" vertical="justify"/>
      <protection/>
    </xf>
    <xf numFmtId="0" fontId="37" fillId="0" borderId="0" xfId="54" applyFont="1" applyBorder="1" applyAlignment="1" applyProtection="1">
      <alignment/>
      <protection/>
    </xf>
    <xf numFmtId="0" fontId="42" fillId="0" borderId="0" xfId="54" applyNumberFormat="1" applyFont="1" applyBorder="1" applyAlignment="1" applyProtection="1">
      <alignment horizontal="left" vertical="justify"/>
      <protection/>
    </xf>
    <xf numFmtId="0" fontId="43" fillId="0" borderId="16" xfId="54" applyFont="1" applyBorder="1" applyAlignment="1">
      <alignment horizontal="left"/>
      <protection/>
    </xf>
    <xf numFmtId="0" fontId="37" fillId="0" borderId="16" xfId="54" applyFont="1" applyBorder="1" applyAlignment="1" applyProtection="1">
      <alignment horizontal="left"/>
      <protection/>
    </xf>
    <xf numFmtId="0" fontId="37" fillId="0" borderId="16" xfId="54" applyFont="1" applyBorder="1" applyAlignment="1" applyProtection="1">
      <alignment wrapText="1"/>
      <protection/>
    </xf>
    <xf numFmtId="0" fontId="37" fillId="0" borderId="16" xfId="54" applyFont="1" applyBorder="1" applyAlignment="1" applyProtection="1">
      <alignment/>
      <protection/>
    </xf>
    <xf numFmtId="0" fontId="42" fillId="0" borderId="16" xfId="54" applyNumberFormat="1" applyFont="1" applyBorder="1" applyAlignment="1" applyProtection="1">
      <alignment horizontal="left" vertical="justify"/>
      <protection/>
    </xf>
    <xf numFmtId="0" fontId="43" fillId="0" borderId="0" xfId="54" applyFont="1" applyBorder="1" applyAlignment="1">
      <alignment vertical="center"/>
      <protection/>
    </xf>
    <xf numFmtId="0" fontId="43" fillId="0" borderId="0" xfId="54" applyFont="1" applyAlignment="1">
      <alignment vertical="center"/>
      <protection/>
    </xf>
    <xf numFmtId="0" fontId="42" fillId="0" borderId="0" xfId="54" applyNumberFormat="1" applyFont="1" applyBorder="1" applyAlignment="1" applyProtection="1">
      <alignment vertical="center"/>
      <protection/>
    </xf>
    <xf numFmtId="0" fontId="44" fillId="0" borderId="0" xfId="54" applyFont="1" applyFill="1" applyBorder="1" applyProtection="1">
      <alignment/>
      <protection/>
    </xf>
    <xf numFmtId="0" fontId="44" fillId="0" borderId="0" xfId="54" applyFont="1" applyFill="1" applyBorder="1" applyAlignment="1" applyProtection="1">
      <alignment/>
      <protection/>
    </xf>
    <xf numFmtId="0" fontId="44" fillId="0" borderId="0" xfId="54" applyFont="1" applyFill="1" applyBorder="1" applyAlignment="1" applyProtection="1">
      <alignment horizontal="center"/>
      <protection/>
    </xf>
    <xf numFmtId="49" fontId="41" fillId="0" borderId="0" xfId="54" applyNumberFormat="1" applyFont="1" applyFill="1" applyBorder="1" applyAlignment="1" applyProtection="1">
      <alignment horizontal="left" vertical="justify"/>
      <protection/>
    </xf>
    <xf numFmtId="49" fontId="41" fillId="0" borderId="0" xfId="54" applyNumberFormat="1" applyFont="1" applyBorder="1" applyAlignment="1" applyProtection="1">
      <alignment horizontal="left" vertical="justify"/>
      <protection/>
    </xf>
    <xf numFmtId="0" fontId="45" fillId="0" borderId="0" xfId="54" applyNumberFormat="1" applyFont="1" applyBorder="1" applyAlignment="1" applyProtection="1">
      <alignment horizontal="left" vertical="justify"/>
      <protection/>
    </xf>
    <xf numFmtId="0" fontId="44" fillId="0" borderId="0" xfId="0" applyFont="1" applyBorder="1" applyAlignment="1" applyProtection="1">
      <alignment horizontal="center"/>
      <protection/>
    </xf>
    <xf numFmtId="0" fontId="43" fillId="0" borderId="0" xfId="54" applyFont="1" applyBorder="1" applyAlignment="1">
      <alignment horizontal="left"/>
      <protection/>
    </xf>
    <xf numFmtId="0" fontId="46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 applyProtection="1">
      <alignment horizontal="left"/>
      <protection/>
    </xf>
    <xf numFmtId="0" fontId="46" fillId="0" borderId="16" xfId="0" applyFont="1" applyBorder="1" applyAlignment="1" applyProtection="1">
      <alignment wrapText="1"/>
      <protection/>
    </xf>
    <xf numFmtId="1" fontId="13" fillId="34" borderId="98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0" fontId="48" fillId="0" borderId="0" xfId="0" applyFont="1" applyAlignment="1">
      <alignment horizontal="center"/>
    </xf>
    <xf numFmtId="1" fontId="5" fillId="33" borderId="99" xfId="0" applyNumberFormat="1" applyFont="1" applyFill="1" applyBorder="1" applyAlignment="1" applyProtection="1">
      <alignment horizontal="center" vertical="justify"/>
      <protection/>
    </xf>
    <xf numFmtId="1" fontId="5" fillId="33" borderId="100" xfId="0" applyNumberFormat="1" applyFont="1" applyFill="1" applyBorder="1" applyAlignment="1" applyProtection="1">
      <alignment horizontal="center" vertical="justify"/>
      <protection/>
    </xf>
    <xf numFmtId="1" fontId="5" fillId="33" borderId="101" xfId="0" applyNumberFormat="1" applyFont="1" applyFill="1" applyBorder="1" applyAlignment="1" applyProtection="1">
      <alignment horizontal="center" vertical="justify"/>
      <protection/>
    </xf>
    <xf numFmtId="0" fontId="13" fillId="33" borderId="100" xfId="0" applyNumberFormat="1" applyFont="1" applyFill="1" applyBorder="1" applyAlignment="1" applyProtection="1">
      <alignment horizontal="center" vertical="justify"/>
      <protection/>
    </xf>
    <xf numFmtId="0" fontId="5" fillId="33" borderId="10" xfId="0" applyNumberFormat="1" applyFont="1" applyFill="1" applyBorder="1" applyAlignment="1" applyProtection="1">
      <alignment horizontal="center" vertical="justify"/>
      <protection locked="0"/>
    </xf>
    <xf numFmtId="0" fontId="5" fillId="33" borderId="102" xfId="0" applyNumberFormat="1" applyFont="1" applyFill="1" applyBorder="1" applyAlignment="1" applyProtection="1">
      <alignment horizontal="center" vertical="justify"/>
      <protection locked="0"/>
    </xf>
    <xf numFmtId="0" fontId="0" fillId="33" borderId="10" xfId="0" applyFill="1" applyBorder="1" applyAlignment="1">
      <alignment vertical="justify"/>
    </xf>
    <xf numFmtId="0" fontId="0" fillId="33" borderId="103" xfId="0" applyFill="1" applyBorder="1" applyAlignment="1">
      <alignment vertical="justify"/>
    </xf>
    <xf numFmtId="0" fontId="17" fillId="33" borderId="101" xfId="0" applyFont="1" applyFill="1" applyBorder="1" applyAlignment="1" applyProtection="1">
      <alignment horizontal="center" vertical="justify" wrapText="1"/>
      <protection/>
    </xf>
    <xf numFmtId="2" fontId="21" fillId="0" borderId="0" xfId="0" applyNumberFormat="1" applyFont="1" applyAlignment="1">
      <alignment horizontal="center"/>
    </xf>
    <xf numFmtId="1" fontId="5" fillId="33" borderId="24" xfId="54" applyNumberFormat="1" applyFont="1" applyFill="1" applyBorder="1" applyAlignment="1" applyProtection="1">
      <alignment horizontal="center" vertical="center"/>
      <protection locked="0"/>
    </xf>
    <xf numFmtId="1" fontId="5" fillId="0" borderId="24" xfId="54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/>
      <protection/>
    </xf>
    <xf numFmtId="0" fontId="7" fillId="0" borderId="24" xfId="0" applyFont="1" applyBorder="1" applyAlignment="1">
      <alignment horizontal="left"/>
    </xf>
    <xf numFmtId="0" fontId="50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center" vertical="center"/>
      <protection locked="0"/>
    </xf>
    <xf numFmtId="1" fontId="5" fillId="33" borderId="64" xfId="54" applyNumberFormat="1" applyFont="1" applyFill="1" applyBorder="1" applyAlignment="1" applyProtection="1">
      <alignment horizontal="center" vertical="center"/>
      <protection locked="0"/>
    </xf>
    <xf numFmtId="1" fontId="5" fillId="0" borderId="64" xfId="54" applyNumberFormat="1" applyFont="1" applyFill="1" applyBorder="1" applyAlignment="1" applyProtection="1">
      <alignment horizontal="center" vertical="center"/>
      <protection locked="0"/>
    </xf>
    <xf numFmtId="1" fontId="5" fillId="33" borderId="104" xfId="54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64" xfId="0" applyNumberFormat="1" applyFont="1" applyFill="1" applyBorder="1" applyAlignment="1" applyProtection="1">
      <alignment horizontal="center" vertical="center"/>
      <protection/>
    </xf>
    <xf numFmtId="0" fontId="5" fillId="35" borderId="71" xfId="0" applyNumberFormat="1" applyFont="1" applyFill="1" applyBorder="1" applyAlignment="1" applyProtection="1">
      <alignment horizontal="center" vertical="center"/>
      <protection/>
    </xf>
    <xf numFmtId="0" fontId="5" fillId="35" borderId="28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50" xfId="0" applyNumberFormat="1" applyFont="1" applyFill="1" applyBorder="1" applyAlignment="1" applyProtection="1">
      <alignment horizontal="center" vertical="center"/>
      <protection locked="0"/>
    </xf>
    <xf numFmtId="1" fontId="5" fillId="33" borderId="23" xfId="54" applyNumberFormat="1" applyFont="1" applyFill="1" applyBorder="1" applyAlignment="1" applyProtection="1">
      <alignment horizontal="center" vertical="center"/>
      <protection locked="0"/>
    </xf>
    <xf numFmtId="1" fontId="5" fillId="0" borderId="23" xfId="54" applyNumberFormat="1" applyFont="1" applyFill="1" applyBorder="1" applyAlignment="1" applyProtection="1">
      <alignment horizontal="center" vertical="center"/>
      <protection locked="0"/>
    </xf>
    <xf numFmtId="1" fontId="5" fillId="33" borderId="105" xfId="54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0" fillId="0" borderId="19" xfId="0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top" wrapText="1"/>
      <protection/>
    </xf>
    <xf numFmtId="0" fontId="48" fillId="0" borderId="20" xfId="0" applyFont="1" applyFill="1" applyBorder="1" applyAlignment="1">
      <alignment horizontal="center"/>
    </xf>
    <xf numFmtId="0" fontId="37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>
      <alignment horizontal="center"/>
    </xf>
    <xf numFmtId="16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5" fillId="0" borderId="29" xfId="0" applyFont="1" applyFill="1" applyBorder="1" applyAlignment="1" applyProtection="1">
      <alignment horizontal="center" wrapText="1"/>
      <protection locked="0"/>
    </xf>
    <xf numFmtId="0" fontId="13" fillId="0" borderId="0" xfId="54" applyNumberFormat="1" applyFont="1" applyBorder="1" applyAlignment="1" applyProtection="1">
      <alignment vertic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Border="1" applyAlignment="1">
      <alignment vertical="center"/>
      <protection/>
    </xf>
    <xf numFmtId="0" fontId="13" fillId="0" borderId="16" xfId="54" applyNumberFormat="1" applyFont="1" applyBorder="1" applyAlignment="1" applyProtection="1">
      <alignment horizontal="left" vertical="justify"/>
      <protection/>
    </xf>
    <xf numFmtId="0" fontId="5" fillId="0" borderId="16" xfId="54" applyFont="1" applyBorder="1" applyAlignment="1" applyProtection="1">
      <alignment/>
      <protection/>
    </xf>
    <xf numFmtId="0" fontId="5" fillId="0" borderId="16" xfId="54" applyFont="1" applyBorder="1" applyAlignment="1" applyProtection="1">
      <alignment wrapText="1"/>
      <protection/>
    </xf>
    <xf numFmtId="0" fontId="5" fillId="0" borderId="16" xfId="54" applyFont="1" applyBorder="1" applyAlignment="1" applyProtection="1">
      <alignment horizontal="left"/>
      <protection/>
    </xf>
    <xf numFmtId="0" fontId="2" fillId="0" borderId="16" xfId="54" applyFont="1" applyBorder="1" applyAlignment="1">
      <alignment horizontal="left"/>
      <protection/>
    </xf>
    <xf numFmtId="0" fontId="2" fillId="0" borderId="0" xfId="54" applyFont="1" applyBorder="1" applyAlignment="1">
      <alignment horizontal="left"/>
      <protection/>
    </xf>
    <xf numFmtId="0" fontId="13" fillId="0" borderId="0" xfId="54" applyNumberFormat="1" applyFont="1" applyBorder="1" applyAlignment="1" applyProtection="1">
      <alignment horizontal="left" vertical="justify"/>
      <protection/>
    </xf>
    <xf numFmtId="0" fontId="5" fillId="0" borderId="0" xfId="54" applyFont="1" applyBorder="1" applyAlignment="1" applyProtection="1">
      <alignment/>
      <protection/>
    </xf>
    <xf numFmtId="49" fontId="5" fillId="0" borderId="0" xfId="54" applyNumberFormat="1" applyFont="1" applyBorder="1" applyAlignment="1" applyProtection="1">
      <alignment horizontal="left" vertical="justify"/>
      <protection/>
    </xf>
    <xf numFmtId="49" fontId="5" fillId="0" borderId="0" xfId="54" applyNumberFormat="1" applyFont="1" applyFill="1" applyBorder="1" applyAlignment="1" applyProtection="1">
      <alignment horizontal="left" vertical="justify"/>
      <protection/>
    </xf>
    <xf numFmtId="0" fontId="5" fillId="0" borderId="0" xfId="54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justify"/>
      <protection locked="0"/>
    </xf>
    <xf numFmtId="0" fontId="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3" fillId="0" borderId="16" xfId="0" applyFont="1" applyBorder="1" applyAlignment="1" applyProtection="1">
      <alignment horizontal="left" vertical="justify"/>
      <protection locked="0"/>
    </xf>
    <xf numFmtId="0" fontId="13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left" vertical="justify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 applyProtection="1">
      <alignment horizontal="left" vertical="justify"/>
      <protection locked="0"/>
    </xf>
    <xf numFmtId="0" fontId="5" fillId="0" borderId="0" xfId="0" applyFont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left" vertical="justify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101" xfId="0" applyFont="1" applyFill="1" applyBorder="1" applyAlignment="1" applyProtection="1">
      <alignment horizontal="center" wrapText="1"/>
      <protection/>
    </xf>
    <xf numFmtId="0" fontId="7" fillId="0" borderId="50" xfId="0" applyFont="1" applyBorder="1" applyAlignment="1" applyProtection="1">
      <alignment horizontal="center" vertical="justify" wrapText="1"/>
      <protection locked="0"/>
    </xf>
    <xf numFmtId="0" fontId="54" fillId="0" borderId="106" xfId="0" applyFont="1" applyBorder="1" applyAlignment="1">
      <alignment horizontal="center" vertical="top" wrapText="1"/>
    </xf>
    <xf numFmtId="0" fontId="54" fillId="0" borderId="107" xfId="0" applyFont="1" applyBorder="1" applyAlignment="1">
      <alignment horizontal="center" vertical="top" wrapText="1"/>
    </xf>
    <xf numFmtId="0" fontId="5" fillId="32" borderId="38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4" fillId="32" borderId="11" xfId="0" applyFont="1" applyFill="1" applyBorder="1" applyAlignment="1" applyProtection="1">
      <alignment horizontal="center"/>
      <protection locked="0"/>
    </xf>
    <xf numFmtId="0" fontId="14" fillId="32" borderId="20" xfId="0" applyFont="1" applyFill="1" applyBorder="1" applyAlignment="1" applyProtection="1">
      <alignment horizontal="center"/>
      <protection locked="0"/>
    </xf>
    <xf numFmtId="0" fontId="5" fillId="32" borderId="68" xfId="0" applyFont="1" applyFill="1" applyBorder="1" applyAlignment="1" applyProtection="1">
      <alignment horizontal="center"/>
      <protection locked="0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14" fillId="32" borderId="51" xfId="0" applyFont="1" applyFill="1" applyBorder="1" applyAlignment="1" applyProtection="1">
      <alignment horizontal="center"/>
      <protection locked="0"/>
    </xf>
    <xf numFmtId="0" fontId="14" fillId="32" borderId="80" xfId="0" applyFont="1" applyFill="1" applyBorder="1" applyAlignment="1" applyProtection="1">
      <alignment horizontal="center"/>
      <protection locked="0"/>
    </xf>
    <xf numFmtId="0" fontId="14" fillId="32" borderId="11" xfId="0" applyFont="1" applyFill="1" applyBorder="1" applyAlignment="1" applyProtection="1">
      <alignment horizontal="center" vertical="top" wrapText="1"/>
      <protection locked="0"/>
    </xf>
    <xf numFmtId="0" fontId="14" fillId="32" borderId="19" xfId="0" applyFont="1" applyFill="1" applyBorder="1" applyAlignment="1" applyProtection="1">
      <alignment horizontal="center" vertical="top" wrapText="1"/>
      <protection locked="0"/>
    </xf>
    <xf numFmtId="0" fontId="14" fillId="32" borderId="25" xfId="0" applyFont="1" applyFill="1" applyBorder="1" applyAlignment="1" applyProtection="1">
      <alignment horizontal="center" vertical="top" wrapText="1"/>
      <protection locked="0"/>
    </xf>
    <xf numFmtId="0" fontId="5" fillId="32" borderId="0" xfId="0" applyFont="1" applyFill="1" applyAlignment="1" applyProtection="1">
      <alignment horizontal="left"/>
      <protection locked="0"/>
    </xf>
    <xf numFmtId="0" fontId="2" fillId="0" borderId="0" xfId="54" applyFont="1" applyAlignment="1">
      <alignment horizontal="center" vertical="center" wrapText="1"/>
      <protection/>
    </xf>
    <xf numFmtId="0" fontId="2" fillId="0" borderId="0" xfId="0" applyFont="1" applyAlignment="1">
      <alignment horizontal="left" vertical="top" wrapText="1"/>
    </xf>
    <xf numFmtId="0" fontId="5" fillId="32" borderId="86" xfId="0" applyFont="1" applyFill="1" applyBorder="1" applyAlignment="1" applyProtection="1">
      <alignment horizontal="center"/>
      <protection locked="0"/>
    </xf>
    <xf numFmtId="0" fontId="5" fillId="32" borderId="49" xfId="0" applyFont="1" applyFill="1" applyBorder="1" applyAlignment="1" applyProtection="1">
      <alignment horizontal="center"/>
      <protection locked="0"/>
    </xf>
    <xf numFmtId="0" fontId="5" fillId="32" borderId="48" xfId="0" applyFont="1" applyFill="1" applyBorder="1" applyAlignment="1" applyProtection="1">
      <alignment horizontal="center"/>
      <protection locked="0"/>
    </xf>
    <xf numFmtId="0" fontId="14" fillId="32" borderId="50" xfId="0" applyFont="1" applyFill="1" applyBorder="1" applyAlignment="1" applyProtection="1">
      <alignment horizontal="center" wrapText="1"/>
      <protection locked="0"/>
    </xf>
    <xf numFmtId="0" fontId="14" fillId="32" borderId="21" xfId="0" applyFont="1" applyFill="1" applyBorder="1" applyAlignment="1" applyProtection="1">
      <alignment horizontal="center" wrapText="1"/>
      <protection locked="0"/>
    </xf>
    <xf numFmtId="0" fontId="14" fillId="32" borderId="22" xfId="0" applyFont="1" applyFill="1" applyBorder="1" applyAlignment="1" applyProtection="1">
      <alignment horizontal="center" wrapText="1"/>
      <protection locked="0"/>
    </xf>
    <xf numFmtId="0" fontId="14" fillId="32" borderId="59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/>
      <protection locked="0"/>
    </xf>
    <xf numFmtId="0" fontId="14" fillId="32" borderId="103" xfId="0" applyFont="1" applyFill="1" applyBorder="1" applyAlignment="1" applyProtection="1">
      <alignment horizontal="center"/>
      <protection locked="0"/>
    </xf>
    <xf numFmtId="0" fontId="14" fillId="32" borderId="23" xfId="0" applyFont="1" applyFill="1" applyBorder="1" applyAlignment="1" applyProtection="1">
      <alignment horizontal="center" vertical="center" wrapText="1"/>
      <protection locked="0"/>
    </xf>
    <xf numFmtId="0" fontId="14" fillId="32" borderId="21" xfId="0" applyFont="1" applyFill="1" applyBorder="1" applyAlignment="1" applyProtection="1">
      <alignment horizontal="center" vertical="center" wrapText="1"/>
      <protection locked="0"/>
    </xf>
    <xf numFmtId="0" fontId="14" fillId="32" borderId="22" xfId="0" applyFont="1" applyFill="1" applyBorder="1" applyAlignment="1" applyProtection="1">
      <alignment horizontal="center" vertical="center" wrapText="1"/>
      <protection locked="0"/>
    </xf>
    <xf numFmtId="0" fontId="14" fillId="32" borderId="102" xfId="0" applyFont="1" applyFill="1" applyBorder="1" applyAlignment="1" applyProtection="1">
      <alignment horizontal="center" vertical="center" wrapText="1"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 locked="0"/>
    </xf>
    <xf numFmtId="0" fontId="14" fillId="32" borderId="103" xfId="0" applyFont="1" applyFill="1" applyBorder="1" applyAlignment="1" applyProtection="1">
      <alignment horizontal="center" vertical="center" wrapText="1"/>
      <protection locked="0"/>
    </xf>
    <xf numFmtId="0" fontId="5" fillId="32" borderId="29" xfId="0" applyFont="1" applyFill="1" applyBorder="1" applyAlignment="1" applyProtection="1">
      <alignment horizontal="center"/>
      <protection locked="0"/>
    </xf>
    <xf numFmtId="0" fontId="5" fillId="32" borderId="24" xfId="0" applyFont="1" applyFill="1" applyBorder="1" applyAlignment="1" applyProtection="1">
      <alignment horizontal="center"/>
      <protection locked="0"/>
    </xf>
    <xf numFmtId="0" fontId="14" fillId="32" borderId="51" xfId="0" applyFont="1" applyFill="1" applyBorder="1" applyAlignment="1" applyProtection="1">
      <alignment horizontal="center" vertical="top" wrapText="1"/>
      <protection locked="0"/>
    </xf>
    <xf numFmtId="0" fontId="14" fillId="32" borderId="79" xfId="0" applyFont="1" applyFill="1" applyBorder="1" applyAlignment="1" applyProtection="1">
      <alignment horizontal="center" vertical="top" wrapText="1"/>
      <protection locked="0"/>
    </xf>
    <xf numFmtId="0" fontId="14" fillId="32" borderId="81" xfId="0" applyFont="1" applyFill="1" applyBorder="1" applyAlignment="1" applyProtection="1">
      <alignment horizontal="center" vertical="top" wrapText="1"/>
      <protection locked="0"/>
    </xf>
    <xf numFmtId="0" fontId="5" fillId="32" borderId="12" xfId="0" applyFont="1" applyFill="1" applyBorder="1" applyAlignment="1" applyProtection="1">
      <alignment horizontal="center"/>
      <protection locked="0"/>
    </xf>
    <xf numFmtId="0" fontId="14" fillId="32" borderId="23" xfId="0" applyFont="1" applyFill="1" applyBorder="1" applyAlignment="1" applyProtection="1">
      <alignment horizontal="center" vertical="center"/>
      <protection locked="0"/>
    </xf>
    <xf numFmtId="0" fontId="14" fillId="32" borderId="21" xfId="0" applyFont="1" applyFill="1" applyBorder="1" applyAlignment="1" applyProtection="1">
      <alignment horizontal="center" vertical="center"/>
      <protection locked="0"/>
    </xf>
    <xf numFmtId="0" fontId="14" fillId="32" borderId="26" xfId="0" applyFont="1" applyFill="1" applyBorder="1" applyAlignment="1" applyProtection="1">
      <alignment horizontal="center" vertical="center"/>
      <protection locked="0"/>
    </xf>
    <xf numFmtId="0" fontId="14" fillId="32" borderId="102" xfId="0" applyFont="1" applyFill="1" applyBorder="1" applyAlignment="1" applyProtection="1">
      <alignment vertical="center"/>
      <protection locked="0"/>
    </xf>
    <xf numFmtId="0" fontId="14" fillId="32" borderId="10" xfId="0" applyFont="1" applyFill="1" applyBorder="1" applyAlignment="1" applyProtection="1">
      <alignment vertical="center"/>
      <protection locked="0"/>
    </xf>
    <xf numFmtId="0" fontId="14" fillId="32" borderId="60" xfId="0" applyFont="1" applyFill="1" applyBorder="1" applyAlignment="1" applyProtection="1">
      <alignment vertical="center"/>
      <protection locked="0"/>
    </xf>
    <xf numFmtId="0" fontId="14" fillId="32" borderId="100" xfId="0" applyFont="1" applyFill="1" applyBorder="1" applyAlignment="1" applyProtection="1">
      <alignment horizontal="center"/>
      <protection locked="0"/>
    </xf>
    <xf numFmtId="0" fontId="5" fillId="32" borderId="101" xfId="0" applyFont="1" applyFill="1" applyBorder="1" applyAlignment="1" applyProtection="1">
      <alignment horizontal="center"/>
      <protection locked="0"/>
    </xf>
    <xf numFmtId="0" fontId="5" fillId="32" borderId="100" xfId="0" applyFont="1" applyFill="1" applyBorder="1" applyAlignment="1" applyProtection="1">
      <alignment horizontal="center"/>
      <protection locked="0"/>
    </xf>
    <xf numFmtId="0" fontId="2" fillId="0" borderId="0" xfId="54" applyFont="1" applyAlignment="1">
      <alignment horizontal="left" vertical="top" wrapText="1"/>
      <protection/>
    </xf>
    <xf numFmtId="0" fontId="5" fillId="32" borderId="49" xfId="0" applyFont="1" applyFill="1" applyBorder="1" applyAlignment="1" applyProtection="1">
      <alignment horizontal="center" vertical="center" wrapText="1"/>
      <protection locked="0"/>
    </xf>
    <xf numFmtId="0" fontId="5" fillId="32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Alignment="1">
      <alignment horizontal="left" vertical="center" wrapText="1"/>
      <protection/>
    </xf>
    <xf numFmtId="0" fontId="5" fillId="32" borderId="41" xfId="0" applyFont="1" applyFill="1" applyBorder="1" applyAlignment="1" applyProtection="1">
      <alignment horizontal="left" vertical="center" wrapText="1"/>
      <protection locked="0"/>
    </xf>
    <xf numFmtId="0" fontId="5" fillId="32" borderId="39" xfId="0" applyFont="1" applyFill="1" applyBorder="1" applyAlignment="1" applyProtection="1">
      <alignment horizontal="left" vertical="center" wrapText="1"/>
      <protection locked="0"/>
    </xf>
    <xf numFmtId="0" fontId="5" fillId="32" borderId="42" xfId="0" applyFont="1" applyFill="1" applyBorder="1" applyAlignment="1" applyProtection="1">
      <alignment vertical="center" wrapText="1"/>
      <protection locked="0"/>
    </xf>
    <xf numFmtId="0" fontId="5" fillId="32" borderId="11" xfId="0" applyFont="1" applyFill="1" applyBorder="1" applyAlignment="1" applyProtection="1">
      <alignment horizontal="left" vertical="center" wrapText="1"/>
      <protection locked="0"/>
    </xf>
    <xf numFmtId="0" fontId="5" fillId="32" borderId="19" xfId="0" applyFont="1" applyFill="1" applyBorder="1" applyAlignment="1" applyProtection="1">
      <alignment horizontal="left" vertical="center" wrapText="1"/>
      <protection locked="0"/>
    </xf>
    <xf numFmtId="0" fontId="5" fillId="32" borderId="25" xfId="0" applyFont="1" applyFill="1" applyBorder="1" applyAlignment="1" applyProtection="1">
      <alignment vertical="center" wrapText="1"/>
      <protection locked="0"/>
    </xf>
    <xf numFmtId="0" fontId="24" fillId="32" borderId="24" xfId="0" applyFont="1" applyFill="1" applyBorder="1" applyAlignment="1" applyProtection="1">
      <alignment horizontal="center"/>
      <protection locked="0"/>
    </xf>
    <xf numFmtId="0" fontId="2" fillId="32" borderId="29" xfId="0" applyFont="1" applyFill="1" applyBorder="1" applyAlignment="1" applyProtection="1">
      <alignment horizontal="center"/>
      <protection locked="0"/>
    </xf>
    <xf numFmtId="0" fontId="2" fillId="32" borderId="24" xfId="0" applyFont="1" applyFill="1" applyBorder="1" applyAlignment="1" applyProtection="1">
      <alignment horizontal="center"/>
      <protection locked="0"/>
    </xf>
    <xf numFmtId="0" fontId="5" fillId="32" borderId="108" xfId="0" applyFont="1" applyFill="1" applyBorder="1" applyAlignment="1" applyProtection="1">
      <alignment horizontal="center" vertical="center"/>
      <protection locked="0"/>
    </xf>
    <xf numFmtId="0" fontId="5" fillId="32" borderId="109" xfId="0" applyFont="1" applyFill="1" applyBorder="1" applyAlignment="1" applyProtection="1">
      <alignment horizontal="center" vertical="center"/>
      <protection locked="0"/>
    </xf>
    <xf numFmtId="0" fontId="5" fillId="32" borderId="110" xfId="0" applyFont="1" applyFill="1" applyBorder="1" applyAlignment="1" applyProtection="1">
      <alignment horizontal="center" vertical="center"/>
      <protection locked="0"/>
    </xf>
    <xf numFmtId="0" fontId="5" fillId="32" borderId="111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vertical="center"/>
      <protection locked="0"/>
    </xf>
    <xf numFmtId="0" fontId="5" fillId="32" borderId="87" xfId="0" applyFont="1" applyFill="1" applyBorder="1" applyAlignment="1" applyProtection="1">
      <alignment horizontal="center" vertical="center" textRotation="90" wrapText="1"/>
      <protection locked="0"/>
    </xf>
    <xf numFmtId="0" fontId="5" fillId="32" borderId="78" xfId="0" applyFont="1" applyFill="1" applyBorder="1" applyAlignment="1" applyProtection="1">
      <alignment horizontal="center" vertical="center" textRotation="90" wrapText="1"/>
      <protection locked="0"/>
    </xf>
    <xf numFmtId="0" fontId="5" fillId="32" borderId="35" xfId="0" applyFont="1" applyFill="1" applyBorder="1" applyAlignment="1" applyProtection="1">
      <alignment horizontal="center" vertical="center" textRotation="90" wrapText="1"/>
      <protection locked="0"/>
    </xf>
    <xf numFmtId="0" fontId="14" fillId="32" borderId="99" xfId="0" applyFont="1" applyFill="1" applyBorder="1" applyAlignment="1" applyProtection="1">
      <alignment horizontal="center"/>
      <protection locked="0"/>
    </xf>
    <xf numFmtId="0" fontId="24" fillId="32" borderId="12" xfId="0" applyFont="1" applyFill="1" applyBorder="1" applyAlignment="1" applyProtection="1">
      <alignment horizontal="center"/>
      <protection locked="0"/>
    </xf>
    <xf numFmtId="0" fontId="13" fillId="32" borderId="0" xfId="0" applyFont="1" applyFill="1" applyAlignment="1" applyProtection="1">
      <alignment horizontal="center"/>
      <protection locked="0"/>
    </xf>
    <xf numFmtId="0" fontId="5" fillId="32" borderId="112" xfId="0" applyFont="1" applyFill="1" applyBorder="1" applyAlignment="1" applyProtection="1">
      <alignment horizontal="center" vertical="center" textRotation="90"/>
      <protection locked="0"/>
    </xf>
    <xf numFmtId="0" fontId="5" fillId="32" borderId="113" xfId="0" applyFont="1" applyFill="1" applyBorder="1" applyAlignment="1" applyProtection="1">
      <alignment horizontal="center" vertical="center" textRotation="90"/>
      <protection locked="0"/>
    </xf>
    <xf numFmtId="0" fontId="5" fillId="32" borderId="114" xfId="0" applyFont="1" applyFill="1" applyBorder="1" applyAlignment="1" applyProtection="1">
      <alignment horizontal="center" vertical="center" textRotation="90"/>
      <protection locked="0"/>
    </xf>
    <xf numFmtId="0" fontId="5" fillId="32" borderId="47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/>
    </xf>
    <xf numFmtId="0" fontId="0" fillId="0" borderId="115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71" xfId="0" applyBorder="1" applyAlignment="1">
      <alignment/>
    </xf>
    <xf numFmtId="0" fontId="0" fillId="0" borderId="6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32" borderId="116" xfId="0" applyFont="1" applyFill="1" applyBorder="1" applyAlignment="1" applyProtection="1">
      <alignment horizontal="center" vertical="center"/>
      <protection locked="0"/>
    </xf>
    <xf numFmtId="0" fontId="5" fillId="32" borderId="117" xfId="0" applyFont="1" applyFill="1" applyBorder="1" applyAlignment="1" applyProtection="1">
      <alignment horizontal="center" vertical="center"/>
      <protection locked="0"/>
    </xf>
    <xf numFmtId="0" fontId="13" fillId="32" borderId="118" xfId="0" applyFont="1" applyFill="1" applyBorder="1" applyAlignment="1" applyProtection="1">
      <alignment horizontal="center" vertical="center"/>
      <protection locked="0"/>
    </xf>
    <xf numFmtId="0" fontId="13" fillId="32" borderId="109" xfId="0" applyFont="1" applyFill="1" applyBorder="1" applyAlignment="1" applyProtection="1">
      <alignment horizontal="center" vertical="center"/>
      <protection locked="0"/>
    </xf>
    <xf numFmtId="0" fontId="13" fillId="32" borderId="110" xfId="0" applyFont="1" applyFill="1" applyBorder="1" applyAlignment="1" applyProtection="1">
      <alignment horizontal="center" vertical="center"/>
      <protection locked="0"/>
    </xf>
    <xf numFmtId="0" fontId="5" fillId="32" borderId="118" xfId="0" applyFont="1" applyFill="1" applyBorder="1" applyAlignment="1" applyProtection="1">
      <alignment horizontal="center" vertical="center"/>
      <protection locked="0"/>
    </xf>
    <xf numFmtId="0" fontId="11" fillId="0" borderId="119" xfId="0" applyFont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35" borderId="11" xfId="0" applyFont="1" applyFill="1" applyBorder="1" applyAlignment="1">
      <alignment horizontal="center" vertical="justify"/>
    </xf>
    <xf numFmtId="0" fontId="5" fillId="35" borderId="19" xfId="0" applyFont="1" applyFill="1" applyBorder="1" applyAlignment="1">
      <alignment horizontal="center" vertical="justify"/>
    </xf>
    <xf numFmtId="0" fontId="5" fillId="35" borderId="20" xfId="0" applyFont="1" applyFill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19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3" fillId="0" borderId="79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5" fillId="0" borderId="0" xfId="0" applyFont="1" applyAlignment="1" applyProtection="1">
      <alignment horizontal="left" vertical="justify"/>
      <protection locked="0"/>
    </xf>
    <xf numFmtId="0" fontId="13" fillId="0" borderId="0" xfId="0" applyFont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13" fillId="0" borderId="66" xfId="0" applyFont="1" applyBorder="1" applyAlignment="1">
      <alignment horizontal="center" vertical="center" textRotation="90"/>
    </xf>
    <xf numFmtId="0" fontId="13" fillId="0" borderId="122" xfId="0" applyFont="1" applyBorder="1" applyAlignment="1">
      <alignment horizontal="center" vertical="center" textRotation="90"/>
    </xf>
    <xf numFmtId="0" fontId="13" fillId="0" borderId="98" xfId="0" applyFont="1" applyBorder="1" applyAlignment="1">
      <alignment horizontal="center" vertical="center" textRotation="90"/>
    </xf>
    <xf numFmtId="0" fontId="13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196" fontId="13" fillId="18" borderId="32" xfId="0" applyNumberFormat="1" applyFont="1" applyFill="1" applyBorder="1" applyAlignment="1">
      <alignment horizontal="center" vertical="center"/>
    </xf>
    <xf numFmtId="0" fontId="13" fillId="18" borderId="85" xfId="0" applyFont="1" applyFill="1" applyBorder="1" applyAlignment="1">
      <alignment horizontal="center" vertical="center"/>
    </xf>
    <xf numFmtId="196" fontId="13" fillId="18" borderId="83" xfId="0" applyNumberFormat="1" applyFont="1" applyFill="1" applyBorder="1" applyAlignment="1">
      <alignment horizontal="center" vertical="center"/>
    </xf>
    <xf numFmtId="0" fontId="13" fillId="18" borderId="82" xfId="0" applyFont="1" applyFill="1" applyBorder="1" applyAlignment="1">
      <alignment horizontal="center" vertical="center"/>
    </xf>
    <xf numFmtId="196" fontId="13" fillId="18" borderId="85" xfId="0" applyNumberFormat="1" applyFont="1" applyFill="1" applyBorder="1" applyAlignment="1">
      <alignment horizontal="center" vertical="center"/>
    </xf>
    <xf numFmtId="1" fontId="13" fillId="18" borderId="83" xfId="0" applyNumberFormat="1" applyFont="1" applyFill="1" applyBorder="1" applyAlignment="1">
      <alignment horizontal="center" vertical="center"/>
    </xf>
    <xf numFmtId="1" fontId="13" fillId="18" borderId="85" xfId="0" applyNumberFormat="1" applyFont="1" applyFill="1" applyBorder="1" applyAlignment="1">
      <alignment horizontal="center" vertical="center"/>
    </xf>
    <xf numFmtId="1" fontId="13" fillId="18" borderId="84" xfId="0" applyNumberFormat="1" applyFont="1" applyFill="1" applyBorder="1" applyAlignment="1">
      <alignment horizontal="center" vertical="center"/>
    </xf>
    <xf numFmtId="0" fontId="13" fillId="18" borderId="84" xfId="0" applyFont="1" applyFill="1" applyBorder="1" applyAlignment="1">
      <alignment horizontal="right" vertical="center" wrapText="1"/>
    </xf>
    <xf numFmtId="0" fontId="13" fillId="18" borderId="62" xfId="0" applyFont="1" applyFill="1" applyBorder="1" applyAlignment="1">
      <alignment horizontal="right" vertical="center" wrapText="1"/>
    </xf>
    <xf numFmtId="0" fontId="13" fillId="18" borderId="62" xfId="0" applyFont="1" applyFill="1" applyBorder="1" applyAlignment="1">
      <alignment horizontal="center" vertical="center"/>
    </xf>
    <xf numFmtId="0" fontId="13" fillId="18" borderId="83" xfId="0" applyFont="1" applyFill="1" applyBorder="1" applyAlignment="1">
      <alignment horizontal="center" vertical="center"/>
    </xf>
    <xf numFmtId="0" fontId="13" fillId="10" borderId="57" xfId="0" applyFont="1" applyFill="1" applyBorder="1" applyAlignment="1">
      <alignment horizontal="center" vertical="center"/>
    </xf>
    <xf numFmtId="0" fontId="13" fillId="10" borderId="47" xfId="0" applyFont="1" applyFill="1" applyBorder="1" applyAlignment="1">
      <alignment horizontal="center" vertical="center"/>
    </xf>
    <xf numFmtId="0" fontId="13" fillId="10" borderId="58" xfId="0" applyFont="1" applyFill="1" applyBorder="1" applyAlignment="1">
      <alignment horizontal="center" vertical="center"/>
    </xf>
    <xf numFmtId="0" fontId="13" fillId="10" borderId="115" xfId="0" applyFont="1" applyFill="1" applyBorder="1" applyAlignment="1">
      <alignment horizontal="center" vertical="center"/>
    </xf>
    <xf numFmtId="0" fontId="13" fillId="10" borderId="54" xfId="0" applyFont="1" applyFill="1" applyBorder="1" applyAlignment="1">
      <alignment horizontal="center" vertical="center"/>
    </xf>
    <xf numFmtId="0" fontId="0" fillId="10" borderId="58" xfId="0" applyFill="1" applyBorder="1" applyAlignment="1">
      <alignment/>
    </xf>
    <xf numFmtId="0" fontId="29" fillId="10" borderId="54" xfId="0" applyFont="1" applyFill="1" applyBorder="1" applyAlignment="1">
      <alignment horizontal="right" vertical="center" wrapText="1"/>
    </xf>
    <xf numFmtId="0" fontId="29" fillId="10" borderId="57" xfId="0" applyFont="1" applyFill="1" applyBorder="1" applyAlignment="1">
      <alignment horizontal="right" vertical="center" wrapText="1"/>
    </xf>
    <xf numFmtId="196" fontId="13" fillId="10" borderId="47" xfId="0" applyNumberFormat="1" applyFont="1" applyFill="1" applyBorder="1" applyAlignment="1">
      <alignment horizontal="center" vertical="center"/>
    </xf>
    <xf numFmtId="196" fontId="13" fillId="10" borderId="58" xfId="0" applyNumberFormat="1" applyFont="1" applyFill="1" applyBorder="1" applyAlignment="1">
      <alignment horizontal="center" vertical="center"/>
    </xf>
    <xf numFmtId="1" fontId="13" fillId="10" borderId="57" xfId="0" applyNumberFormat="1" applyFont="1" applyFill="1" applyBorder="1" applyAlignment="1">
      <alignment horizontal="center" vertical="center"/>
    </xf>
    <xf numFmtId="1" fontId="13" fillId="10" borderId="58" xfId="0" applyNumberFormat="1" applyFont="1" applyFill="1" applyBorder="1" applyAlignment="1">
      <alignment horizontal="center" vertical="center"/>
    </xf>
    <xf numFmtId="0" fontId="13" fillId="33" borderId="87" xfId="0" applyFont="1" applyFill="1" applyBorder="1" applyAlignment="1">
      <alignment horizontal="center" vertical="justify"/>
    </xf>
    <xf numFmtId="0" fontId="13" fillId="33" borderId="123" xfId="0" applyFont="1" applyFill="1" applyBorder="1" applyAlignment="1">
      <alignment horizontal="center" vertical="justify"/>
    </xf>
    <xf numFmtId="0" fontId="17" fillId="33" borderId="47" xfId="0" applyFont="1" applyFill="1" applyBorder="1" applyAlignment="1">
      <alignment horizontal="left" vertical="justify" wrapText="1"/>
    </xf>
    <xf numFmtId="0" fontId="17" fillId="33" borderId="57" xfId="0" applyFont="1" applyFill="1" applyBorder="1" applyAlignment="1">
      <alignment horizontal="left" vertical="justify" wrapText="1"/>
    </xf>
    <xf numFmtId="196" fontId="13" fillId="33" borderId="61" xfId="0" applyNumberFormat="1" applyFont="1" applyFill="1" applyBorder="1" applyAlignment="1">
      <alignment horizontal="center" vertical="justify"/>
    </xf>
    <xf numFmtId="196" fontId="13" fillId="33" borderId="87" xfId="0" applyNumberFormat="1" applyFont="1" applyFill="1" applyBorder="1" applyAlignment="1">
      <alignment horizontal="center" vertical="justify"/>
    </xf>
    <xf numFmtId="0" fontId="13" fillId="33" borderId="55" xfId="0" applyFont="1" applyFill="1" applyBorder="1" applyAlignment="1">
      <alignment horizontal="center" vertical="justify"/>
    </xf>
    <xf numFmtId="0" fontId="13" fillId="33" borderId="115" xfId="0" applyFont="1" applyFill="1" applyBorder="1" applyAlignment="1">
      <alignment horizontal="center" vertical="justify"/>
    </xf>
    <xf numFmtId="0" fontId="5" fillId="0" borderId="11" xfId="0" applyFont="1" applyBorder="1" applyAlignment="1" applyProtection="1">
      <alignment horizontal="center" vertical="justify"/>
      <protection locked="0"/>
    </xf>
    <xf numFmtId="0" fontId="5" fillId="0" borderId="20" xfId="0" applyFont="1" applyBorder="1" applyAlignment="1" applyProtection="1">
      <alignment horizontal="center" vertical="justify"/>
      <protection locked="0"/>
    </xf>
    <xf numFmtId="0" fontId="5" fillId="0" borderId="18" xfId="0" applyFont="1" applyBorder="1" applyAlignment="1" applyProtection="1">
      <alignment horizontal="center" vertical="justify"/>
      <protection locked="0"/>
    </xf>
    <xf numFmtId="0" fontId="5" fillId="0" borderId="16" xfId="0" applyFont="1" applyBorder="1" applyAlignment="1" applyProtection="1">
      <alignment horizontal="center" vertical="justify"/>
      <protection locked="0"/>
    </xf>
    <xf numFmtId="0" fontId="5" fillId="0" borderId="68" xfId="0" applyFont="1" applyBorder="1" applyAlignment="1" applyProtection="1">
      <alignment horizontal="left" vertical="justify" wrapText="1"/>
      <protection locked="0"/>
    </xf>
    <xf numFmtId="0" fontId="5" fillId="0" borderId="79" xfId="0" applyFont="1" applyBorder="1" applyAlignment="1" applyProtection="1">
      <alignment horizontal="left" vertical="justify" wrapText="1"/>
      <protection locked="0"/>
    </xf>
    <xf numFmtId="0" fontId="5" fillId="0" borderId="81" xfId="0" applyFont="1" applyBorder="1" applyAlignment="1" applyProtection="1">
      <alignment horizontal="left" vertical="justify" wrapText="1"/>
      <protection locked="0"/>
    </xf>
    <xf numFmtId="0" fontId="5" fillId="35" borderId="38" xfId="0" applyFont="1" applyFill="1" applyBorder="1" applyAlignment="1">
      <alignment horizontal="center" vertical="justify"/>
    </xf>
    <xf numFmtId="0" fontId="13" fillId="0" borderId="11" xfId="0" applyFont="1" applyBorder="1" applyAlignment="1" applyProtection="1">
      <alignment horizontal="center" vertical="justify"/>
      <protection locked="0"/>
    </xf>
    <xf numFmtId="0" fontId="13" fillId="0" borderId="25" xfId="0" applyFont="1" applyBorder="1" applyAlignment="1" applyProtection="1">
      <alignment horizontal="center" vertical="justify"/>
      <protection locked="0"/>
    </xf>
    <xf numFmtId="0" fontId="5" fillId="0" borderId="38" xfId="0" applyFont="1" applyBorder="1" applyAlignment="1" applyProtection="1">
      <alignment horizontal="left" vertical="justify" wrapText="1"/>
      <protection locked="0"/>
    </xf>
    <xf numFmtId="0" fontId="5" fillId="0" borderId="19" xfId="0" applyFont="1" applyBorder="1" applyAlignment="1" applyProtection="1">
      <alignment horizontal="left" vertical="justify" wrapText="1"/>
      <protection locked="0"/>
    </xf>
    <xf numFmtId="0" fontId="5" fillId="0" borderId="25" xfId="0" applyFont="1" applyBorder="1" applyAlignment="1" applyProtection="1">
      <alignment horizontal="left" vertical="justify" wrapText="1"/>
      <protection locked="0"/>
    </xf>
    <xf numFmtId="0" fontId="5" fillId="35" borderId="63" xfId="0" applyFont="1" applyFill="1" applyBorder="1" applyAlignment="1">
      <alignment horizontal="center" vertical="justify"/>
    </xf>
    <xf numFmtId="0" fontId="5" fillId="35" borderId="17" xfId="0" applyFont="1" applyFill="1" applyBorder="1" applyAlignment="1">
      <alignment horizontal="center" vertical="justify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13" fillId="32" borderId="64" xfId="0" applyFont="1" applyFill="1" applyBorder="1" applyAlignment="1" applyProtection="1">
      <alignment horizontal="center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justify" wrapText="1"/>
      <protection locked="0"/>
    </xf>
    <xf numFmtId="0" fontId="5" fillId="0" borderId="62" xfId="0" applyFont="1" applyBorder="1" applyAlignment="1" applyProtection="1">
      <alignment horizontal="left" vertical="justify" wrapText="1"/>
      <protection locked="0"/>
    </xf>
    <xf numFmtId="0" fontId="5" fillId="0" borderId="96" xfId="0" applyFont="1" applyBorder="1" applyAlignment="1" applyProtection="1">
      <alignment horizontal="left" vertical="justify" wrapText="1"/>
      <protection locked="0"/>
    </xf>
    <xf numFmtId="0" fontId="13" fillId="32" borderId="41" xfId="0" applyFont="1" applyFill="1" applyBorder="1" applyAlignment="1" applyProtection="1">
      <alignment horizontal="center" vertical="center"/>
      <protection locked="0"/>
    </xf>
    <xf numFmtId="0" fontId="13" fillId="32" borderId="40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>
      <alignment horizontal="center" vertical="justify"/>
    </xf>
    <xf numFmtId="0" fontId="5" fillId="0" borderId="17" xfId="0" applyFont="1" applyBorder="1" applyAlignment="1" applyProtection="1">
      <alignment horizontal="center" vertical="justify"/>
      <protection locked="0"/>
    </xf>
    <xf numFmtId="0" fontId="5" fillId="0" borderId="35" xfId="0" applyFont="1" applyBorder="1" applyAlignment="1" applyProtection="1">
      <alignment horizontal="center" vertical="justify"/>
      <protection locked="0"/>
    </xf>
    <xf numFmtId="0" fontId="5" fillId="35" borderId="16" xfId="0" applyFont="1" applyFill="1" applyBorder="1" applyAlignment="1">
      <alignment horizontal="center" vertical="justify"/>
    </xf>
    <xf numFmtId="0" fontId="5" fillId="35" borderId="28" xfId="0" applyFont="1" applyFill="1" applyBorder="1" applyAlignment="1">
      <alignment horizontal="center" vertical="justify"/>
    </xf>
    <xf numFmtId="0" fontId="5" fillId="35" borderId="71" xfId="0" applyFont="1" applyFill="1" applyBorder="1" applyAlignment="1">
      <alignment horizontal="center" vertical="justify"/>
    </xf>
    <xf numFmtId="0" fontId="5" fillId="35" borderId="23" xfId="0" applyFont="1" applyFill="1" applyBorder="1" applyAlignment="1">
      <alignment horizontal="center" vertical="justify"/>
    </xf>
    <xf numFmtId="0" fontId="5" fillId="35" borderId="22" xfId="0" applyFont="1" applyFill="1" applyBorder="1" applyAlignment="1">
      <alignment horizontal="center" vertical="justify"/>
    </xf>
    <xf numFmtId="0" fontId="5" fillId="35" borderId="21" xfId="0" applyFont="1" applyFill="1" applyBorder="1" applyAlignment="1">
      <alignment horizontal="center" vertical="justify"/>
    </xf>
    <xf numFmtId="0" fontId="5" fillId="32" borderId="23" xfId="0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justify" wrapText="1"/>
      <protection locked="0"/>
    </xf>
    <xf numFmtId="0" fontId="5" fillId="0" borderId="0" xfId="0" applyFont="1" applyBorder="1" applyAlignment="1" applyProtection="1">
      <alignment horizontal="left" vertical="justify" wrapText="1"/>
      <protection locked="0"/>
    </xf>
    <xf numFmtId="0" fontId="5" fillId="0" borderId="56" xfId="0" applyFont="1" applyBorder="1" applyAlignment="1" applyProtection="1">
      <alignment horizontal="left" vertical="justify" wrapText="1"/>
      <protection locked="0"/>
    </xf>
    <xf numFmtId="0" fontId="13" fillId="32" borderId="23" xfId="0" applyFont="1" applyFill="1" applyBorder="1" applyAlignment="1" applyProtection="1">
      <alignment horizontal="center" vertical="center"/>
      <protection locked="0"/>
    </xf>
    <xf numFmtId="0" fontId="13" fillId="32" borderId="21" xfId="0" applyFont="1" applyFill="1" applyBorder="1" applyAlignment="1" applyProtection="1">
      <alignment horizontal="center" vertical="center"/>
      <protection locked="0"/>
    </xf>
    <xf numFmtId="0" fontId="13" fillId="32" borderId="11" xfId="0" applyFont="1" applyFill="1" applyBorder="1" applyAlignment="1" applyProtection="1">
      <alignment horizontal="center" vertical="center"/>
      <protection locked="0"/>
    </xf>
    <xf numFmtId="0" fontId="13" fillId="32" borderId="19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justify"/>
      <protection locked="0"/>
    </xf>
    <xf numFmtId="0" fontId="12" fillId="0" borderId="62" xfId="0" applyFont="1" applyBorder="1" applyAlignment="1" applyProtection="1">
      <alignment horizontal="left" vertical="justify"/>
      <protection locked="0"/>
    </xf>
    <xf numFmtId="0" fontId="12" fillId="0" borderId="96" xfId="0" applyFont="1" applyBorder="1" applyAlignment="1" applyProtection="1">
      <alignment horizontal="left" vertical="justify"/>
      <protection locked="0"/>
    </xf>
    <xf numFmtId="0" fontId="5" fillId="0" borderId="63" xfId="0" applyFont="1" applyBorder="1" applyAlignment="1" applyProtection="1">
      <alignment horizontal="left" vertical="justify" wrapText="1"/>
      <protection locked="0"/>
    </xf>
    <xf numFmtId="0" fontId="5" fillId="0" borderId="16" xfId="0" applyFont="1" applyBorder="1" applyAlignment="1" applyProtection="1">
      <alignment horizontal="left" vertical="justify" wrapText="1"/>
      <protection locked="0"/>
    </xf>
    <xf numFmtId="0" fontId="5" fillId="0" borderId="43" xfId="0" applyFont="1" applyBorder="1" applyAlignment="1" applyProtection="1">
      <alignment horizontal="left" vertical="justify" wrapText="1"/>
      <protection locked="0"/>
    </xf>
    <xf numFmtId="0" fontId="13" fillId="0" borderId="18" xfId="0" applyFont="1" applyBorder="1" applyAlignment="1" applyProtection="1">
      <alignment horizontal="center" vertical="justify"/>
      <protection locked="0"/>
    </xf>
    <xf numFmtId="0" fontId="13" fillId="0" borderId="43" xfId="0" applyFont="1" applyBorder="1" applyAlignment="1" applyProtection="1">
      <alignment horizontal="center" vertical="justify"/>
      <protection locked="0"/>
    </xf>
    <xf numFmtId="0" fontId="5" fillId="0" borderId="23" xfId="0" applyFont="1" applyBorder="1" applyAlignment="1" applyProtection="1">
      <alignment horizontal="center" vertical="justify"/>
      <protection locked="0"/>
    </xf>
    <xf numFmtId="0" fontId="5" fillId="0" borderId="22" xfId="0" applyFont="1" applyBorder="1" applyAlignment="1" applyProtection="1">
      <alignment horizontal="center" vertical="justify"/>
      <protection locked="0"/>
    </xf>
    <xf numFmtId="0" fontId="5" fillId="0" borderId="21" xfId="0" applyFont="1" applyBorder="1" applyAlignment="1" applyProtection="1">
      <alignment horizontal="center" vertical="justify"/>
      <protection locked="0"/>
    </xf>
    <xf numFmtId="0" fontId="5" fillId="0" borderId="70" xfId="0" applyFont="1" applyBorder="1" applyAlignment="1" applyProtection="1">
      <alignment horizontal="center" vertical="justify"/>
      <protection locked="0"/>
    </xf>
    <xf numFmtId="0" fontId="13" fillId="0" borderId="23" xfId="0" applyFont="1" applyBorder="1" applyAlignment="1" applyProtection="1">
      <alignment horizontal="center" vertical="justify"/>
      <protection locked="0"/>
    </xf>
    <xf numFmtId="0" fontId="13" fillId="0" borderId="26" xfId="0" applyFont="1" applyBorder="1" applyAlignment="1" applyProtection="1">
      <alignment horizontal="center" vertical="justify"/>
      <protection locked="0"/>
    </xf>
    <xf numFmtId="0" fontId="5" fillId="0" borderId="19" xfId="0" applyFont="1" applyBorder="1" applyAlignment="1" applyProtection="1">
      <alignment horizontal="center" vertical="justify"/>
      <protection locked="0"/>
    </xf>
    <xf numFmtId="0" fontId="27" fillId="0" borderId="62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wrapText="1"/>
    </xf>
    <xf numFmtId="0" fontId="12" fillId="0" borderId="62" xfId="0" applyFont="1" applyFill="1" applyBorder="1" applyAlignment="1">
      <alignment horizontal="left" wrapText="1"/>
    </xf>
    <xf numFmtId="0" fontId="12" fillId="0" borderId="96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28" fillId="33" borderId="84" xfId="0" applyFont="1" applyFill="1" applyBorder="1" applyAlignment="1">
      <alignment horizontal="center" vertical="center" wrapText="1"/>
    </xf>
    <xf numFmtId="0" fontId="16" fillId="33" borderId="62" xfId="0" applyFont="1" applyFill="1" applyBorder="1" applyAlignment="1">
      <alignment horizontal="center" vertical="center" wrapText="1"/>
    </xf>
    <xf numFmtId="0" fontId="16" fillId="33" borderId="124" xfId="0" applyFont="1" applyFill="1" applyBorder="1" applyAlignment="1">
      <alignment horizontal="center" vertical="center" wrapText="1"/>
    </xf>
    <xf numFmtId="0" fontId="13" fillId="33" borderId="125" xfId="0" applyFont="1" applyFill="1" applyBorder="1" applyAlignment="1">
      <alignment horizontal="center" vertical="center"/>
    </xf>
    <xf numFmtId="0" fontId="13" fillId="33" borderId="82" xfId="0" applyFont="1" applyFill="1" applyBorder="1" applyAlignment="1">
      <alignment horizontal="center" vertical="center"/>
    </xf>
    <xf numFmtId="0" fontId="13" fillId="33" borderId="126" xfId="0" applyFont="1" applyFill="1" applyBorder="1" applyAlignment="1">
      <alignment horizontal="center" vertical="center"/>
    </xf>
    <xf numFmtId="0" fontId="13" fillId="33" borderId="83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justify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9" fillId="32" borderId="25" xfId="0" applyFont="1" applyFill="1" applyBorder="1" applyAlignment="1" applyProtection="1">
      <alignment horizontal="center" vertical="center"/>
      <protection locked="0"/>
    </xf>
    <xf numFmtId="0" fontId="5" fillId="32" borderId="38" xfId="0" applyFont="1" applyFill="1" applyBorder="1" applyAlignment="1" applyProtection="1">
      <alignment horizontal="left" vertical="justify" wrapText="1"/>
      <protection locked="0"/>
    </xf>
    <xf numFmtId="0" fontId="5" fillId="32" borderId="19" xfId="0" applyFont="1" applyFill="1" applyBorder="1" applyAlignment="1" applyProtection="1">
      <alignment horizontal="left" vertical="justify" wrapText="1"/>
      <protection locked="0"/>
    </xf>
    <xf numFmtId="0" fontId="5" fillId="32" borderId="25" xfId="0" applyFont="1" applyFill="1" applyBorder="1" applyAlignment="1" applyProtection="1">
      <alignment horizontal="left" vertical="justify" wrapTex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9" fillId="32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5" borderId="6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2" borderId="35" xfId="0" applyFont="1" applyFill="1" applyBorder="1" applyAlignment="1" applyProtection="1">
      <alignment horizontal="center" vertical="center"/>
      <protection/>
    </xf>
    <xf numFmtId="0" fontId="27" fillId="0" borderId="62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35" borderId="46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13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9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/>
    </xf>
    <xf numFmtId="0" fontId="12" fillId="33" borderId="23" xfId="0" applyFont="1" applyFill="1" applyBorder="1" applyAlignment="1" applyProtection="1">
      <alignment horizontal="center" vertical="center" textRotation="90" wrapText="1"/>
      <protection/>
    </xf>
    <xf numFmtId="0" fontId="12" fillId="33" borderId="130" xfId="0" applyFont="1" applyFill="1" applyBorder="1" applyAlignment="1" applyProtection="1">
      <alignment horizontal="center" vertical="center" textRotation="90" wrapText="1"/>
      <protection/>
    </xf>
    <xf numFmtId="0" fontId="12" fillId="0" borderId="23" xfId="0" applyFont="1" applyFill="1" applyBorder="1" applyAlignment="1" applyProtection="1">
      <alignment horizontal="center" vertical="center" textRotation="90" wrapText="1"/>
      <protection/>
    </xf>
    <xf numFmtId="0" fontId="12" fillId="0" borderId="130" xfId="0" applyFont="1" applyFill="1" applyBorder="1" applyAlignment="1" applyProtection="1">
      <alignment horizontal="center" vertical="center" textRotation="90" wrapText="1"/>
      <protection/>
    </xf>
    <xf numFmtId="0" fontId="12" fillId="0" borderId="45" xfId="0" applyFont="1" applyFill="1" applyBorder="1" applyAlignment="1" applyProtection="1">
      <alignment horizontal="center" vertical="center" textRotation="90" wrapText="1"/>
      <protection/>
    </xf>
    <xf numFmtId="0" fontId="12" fillId="0" borderId="131" xfId="0" applyFont="1" applyFill="1" applyBorder="1" applyAlignment="1" applyProtection="1">
      <alignment horizontal="center" vertical="center" textRotation="90" wrapText="1"/>
      <protection/>
    </xf>
    <xf numFmtId="1" fontId="12" fillId="33" borderId="132" xfId="54" applyNumberFormat="1" applyFont="1" applyFill="1" applyBorder="1" applyAlignment="1" applyProtection="1">
      <alignment horizontal="center" vertical="center" textRotation="90"/>
      <protection locked="0"/>
    </xf>
    <xf numFmtId="0" fontId="35" fillId="0" borderId="133" xfId="0" applyFont="1" applyBorder="1" applyAlignment="1">
      <alignment horizontal="center" vertical="center" textRotation="90"/>
    </xf>
    <xf numFmtId="49" fontId="12" fillId="0" borderId="54" xfId="0" applyNumberFormat="1" applyFont="1" applyBorder="1" applyAlignment="1">
      <alignment horizontal="center" vertical="center" textRotation="90" wrapText="1"/>
    </xf>
    <xf numFmtId="49" fontId="12" fillId="0" borderId="134" xfId="0" applyNumberFormat="1" applyFont="1" applyBorder="1" applyAlignment="1">
      <alignment horizontal="center" vertical="center" textRotation="90" wrapText="1"/>
    </xf>
    <xf numFmtId="49" fontId="12" fillId="0" borderId="64" xfId="0" applyNumberFormat="1" applyFont="1" applyBorder="1" applyAlignment="1">
      <alignment horizontal="center" vertical="center" textRotation="90" wrapText="1"/>
    </xf>
    <xf numFmtId="49" fontId="12" fillId="0" borderId="121" xfId="0" applyNumberFormat="1" applyFont="1" applyBorder="1" applyAlignment="1">
      <alignment horizontal="center" vertical="center" textRotation="90" wrapText="1"/>
    </xf>
    <xf numFmtId="49" fontId="12" fillId="0" borderId="130" xfId="0" applyNumberFormat="1" applyFont="1" applyBorder="1" applyAlignment="1">
      <alignment horizontal="center" vertical="center" textRotation="90" wrapText="1"/>
    </xf>
    <xf numFmtId="49" fontId="12" fillId="0" borderId="135" xfId="0" applyNumberFormat="1" applyFont="1" applyBorder="1" applyAlignment="1">
      <alignment horizontal="center" vertical="center" textRotation="90" wrapText="1"/>
    </xf>
    <xf numFmtId="0" fontId="12" fillId="0" borderId="13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37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12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90" wrapText="1"/>
    </xf>
    <xf numFmtId="0" fontId="12" fillId="0" borderId="138" xfId="0" applyFont="1" applyBorder="1" applyAlignment="1">
      <alignment horizontal="center" vertical="center" textRotation="90" wrapText="1"/>
    </xf>
    <xf numFmtId="0" fontId="12" fillId="0" borderId="139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64" xfId="0" applyFont="1" applyBorder="1" applyAlignment="1">
      <alignment horizontal="center" vertical="center" textRotation="90" wrapText="1"/>
    </xf>
    <xf numFmtId="0" fontId="12" fillId="0" borderId="130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71" xfId="0" applyFont="1" applyBorder="1" applyAlignment="1">
      <alignment horizontal="center" vertical="center" textRotation="90" wrapText="1"/>
    </xf>
    <xf numFmtId="0" fontId="12" fillId="0" borderId="140" xfId="0" applyFont="1" applyBorder="1" applyAlignment="1">
      <alignment horizontal="center" vertical="center" textRotation="90" wrapText="1"/>
    </xf>
    <xf numFmtId="0" fontId="12" fillId="0" borderId="141" xfId="0" applyFont="1" applyBorder="1" applyAlignment="1">
      <alignment horizontal="center" vertical="center" textRotation="90" wrapText="1"/>
    </xf>
    <xf numFmtId="0" fontId="12" fillId="0" borderId="121" xfId="0" applyFont="1" applyBorder="1" applyAlignment="1">
      <alignment horizontal="center" vertical="center" textRotation="90" wrapText="1"/>
    </xf>
    <xf numFmtId="0" fontId="12" fillId="0" borderId="135" xfId="0" applyFont="1" applyBorder="1" applyAlignment="1">
      <alignment horizontal="center" vertical="center" textRotation="90" wrapText="1"/>
    </xf>
    <xf numFmtId="0" fontId="13" fillId="0" borderId="137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/>
    </xf>
    <xf numFmtId="0" fontId="13" fillId="0" borderId="120" xfId="0" applyFont="1" applyBorder="1" applyAlignment="1">
      <alignment horizontal="center" vertical="center" textRotation="90"/>
    </xf>
    <xf numFmtId="0" fontId="13" fillId="0" borderId="71" xfId="0" applyFont="1" applyBorder="1" applyAlignment="1">
      <alignment horizontal="center" vertical="center" textRotation="90"/>
    </xf>
    <xf numFmtId="0" fontId="13" fillId="0" borderId="138" xfId="0" applyFont="1" applyBorder="1" applyAlignment="1">
      <alignment horizontal="center" vertical="center" textRotation="90"/>
    </xf>
    <xf numFmtId="0" fontId="13" fillId="0" borderId="140" xfId="0" applyFont="1" applyBorder="1" applyAlignment="1">
      <alignment horizontal="center" vertical="center" textRotation="90"/>
    </xf>
    <xf numFmtId="0" fontId="13" fillId="0" borderId="23" xfId="0" applyFont="1" applyBorder="1" applyAlignment="1">
      <alignment horizontal="center" vertical="center" textRotation="90"/>
    </xf>
    <xf numFmtId="0" fontId="13" fillId="0" borderId="141" xfId="0" applyFont="1" applyBorder="1" applyAlignment="1">
      <alignment horizontal="center" vertical="center" textRotation="90"/>
    </xf>
    <xf numFmtId="0" fontId="13" fillId="0" borderId="64" xfId="0" applyFont="1" applyBorder="1" applyAlignment="1">
      <alignment horizontal="center" vertical="center" textRotation="90"/>
    </xf>
    <xf numFmtId="0" fontId="13" fillId="0" borderId="121" xfId="0" applyFont="1" applyBorder="1" applyAlignment="1">
      <alignment horizontal="center" vertical="center" textRotation="90"/>
    </xf>
    <xf numFmtId="0" fontId="13" fillId="0" borderId="130" xfId="0" applyFont="1" applyBorder="1" applyAlignment="1">
      <alignment horizontal="center" vertical="center" textRotation="90"/>
    </xf>
    <xf numFmtId="0" fontId="13" fillId="0" borderId="135" xfId="0" applyFont="1" applyBorder="1" applyAlignment="1">
      <alignment horizontal="center" vertical="center" textRotation="90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textRotation="90"/>
    </xf>
    <xf numFmtId="0" fontId="10" fillId="0" borderId="104" xfId="0" applyFont="1" applyBorder="1" applyAlignment="1">
      <alignment horizontal="center" vertical="center" textRotation="90"/>
    </xf>
    <xf numFmtId="0" fontId="10" fillId="0" borderId="142" xfId="0" applyFont="1" applyBorder="1" applyAlignment="1">
      <alignment horizontal="center" vertical="center" textRotation="90"/>
    </xf>
    <xf numFmtId="0" fontId="11" fillId="0" borderId="5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1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1" fillId="0" borderId="139" xfId="0" applyFont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140" xfId="0" applyNumberFormat="1" applyFont="1" applyBorder="1" applyAlignment="1">
      <alignment horizontal="center" vertical="center" textRotation="90" wrapText="1"/>
    </xf>
    <xf numFmtId="49" fontId="10" fillId="0" borderId="22" xfId="0" applyNumberFormat="1" applyFont="1" applyBorder="1" applyAlignment="1">
      <alignment horizontal="center" vertical="center" textRotation="90" wrapText="1"/>
    </xf>
    <xf numFmtId="49" fontId="10" fillId="0" borderId="130" xfId="0" applyNumberFormat="1" applyFont="1" applyBorder="1" applyAlignment="1">
      <alignment horizontal="center" vertical="center" textRotation="90" wrapText="1"/>
    </xf>
    <xf numFmtId="49" fontId="10" fillId="0" borderId="140" xfId="0" applyNumberFormat="1" applyFont="1" applyBorder="1" applyAlignment="1">
      <alignment horizontal="center" vertical="center" textRotation="90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 applyProtection="1">
      <alignment horizontal="center" vertical="center" textRotation="90"/>
      <protection/>
    </xf>
    <xf numFmtId="0" fontId="10" fillId="0" borderId="104" xfId="0" applyFont="1" applyFill="1" applyBorder="1" applyAlignment="1" applyProtection="1">
      <alignment horizontal="center" vertical="center" textRotation="90"/>
      <protection/>
    </xf>
    <xf numFmtId="0" fontId="10" fillId="0" borderId="142" xfId="0" applyFont="1" applyFill="1" applyBorder="1" applyAlignment="1" applyProtection="1">
      <alignment horizontal="center" vertical="center" textRotation="90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57" xfId="0" applyFont="1" applyFill="1" applyBorder="1" applyAlignment="1" applyProtection="1">
      <alignment horizontal="center" vertical="center" wrapText="1"/>
      <protection/>
    </xf>
    <xf numFmtId="0" fontId="11" fillId="0" borderId="134" xfId="0" applyFont="1" applyFill="1" applyBorder="1" applyAlignment="1" applyProtection="1">
      <alignment horizontal="center" vertical="center" wrapText="1"/>
      <protection/>
    </xf>
    <xf numFmtId="0" fontId="11" fillId="0" borderId="6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30" xfId="0" applyFont="1" applyFill="1" applyBorder="1" applyAlignment="1" applyProtection="1">
      <alignment horizontal="center" vertical="center" wrapText="1"/>
      <protection/>
    </xf>
    <xf numFmtId="0" fontId="11" fillId="0" borderId="139" xfId="0" applyFont="1" applyFill="1" applyBorder="1" applyAlignment="1" applyProtection="1">
      <alignment horizontal="center" vertical="center" wrapText="1"/>
      <protection/>
    </xf>
    <xf numFmtId="0" fontId="11" fillId="0" borderId="135" xfId="0" applyFont="1" applyFill="1" applyBorder="1" applyAlignment="1" applyProtection="1">
      <alignment horizontal="center" vertical="center" wrapText="1"/>
      <protection/>
    </xf>
    <xf numFmtId="0" fontId="12" fillId="0" borderId="9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89" xfId="0" applyFont="1" applyFill="1" applyBorder="1" applyAlignment="1" applyProtection="1">
      <alignment horizontal="center" vertical="center"/>
      <protection/>
    </xf>
    <xf numFmtId="0" fontId="13" fillId="0" borderId="90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89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137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2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3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40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41" xfId="0" applyFont="1" applyFill="1" applyBorder="1" applyAlignment="1" applyProtection="1">
      <alignment horizontal="center" vertical="center" textRotation="90" wrapText="1"/>
      <protection/>
    </xf>
    <xf numFmtId="0" fontId="12" fillId="0" borderId="64" xfId="0" applyFont="1" applyFill="1" applyBorder="1" applyAlignment="1" applyProtection="1">
      <alignment horizontal="center" vertical="center" textRotation="90" wrapText="1"/>
      <protection/>
    </xf>
    <xf numFmtId="0" fontId="12" fillId="0" borderId="121" xfId="0" applyFont="1" applyFill="1" applyBorder="1" applyAlignment="1" applyProtection="1">
      <alignment horizontal="center" vertical="center" textRotation="90" wrapText="1"/>
      <protection/>
    </xf>
    <xf numFmtId="0" fontId="12" fillId="0" borderId="135" xfId="0" applyFont="1" applyFill="1" applyBorder="1" applyAlignment="1" applyProtection="1">
      <alignment horizontal="center" vertical="center" textRotation="90" wrapText="1"/>
      <protection/>
    </xf>
    <xf numFmtId="0" fontId="13" fillId="0" borderId="137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22" xfId="0" applyNumberFormat="1" applyFont="1" applyFill="1" applyBorder="1" applyAlignment="1" applyProtection="1">
      <alignment horizontal="center" vertical="center" textRotation="90"/>
      <protection/>
    </xf>
    <xf numFmtId="0" fontId="13" fillId="0" borderId="120" xfId="0" applyNumberFormat="1" applyFont="1" applyFill="1" applyBorder="1" applyAlignment="1" applyProtection="1">
      <alignment horizontal="center" vertical="center" textRotation="90"/>
      <protection/>
    </xf>
    <xf numFmtId="0" fontId="13" fillId="0" borderId="71" xfId="0" applyNumberFormat="1" applyFont="1" applyFill="1" applyBorder="1" applyAlignment="1" applyProtection="1">
      <alignment horizontal="center" vertical="center" textRotation="90"/>
      <protection/>
    </xf>
    <xf numFmtId="0" fontId="13" fillId="0" borderId="138" xfId="0" applyNumberFormat="1" applyFont="1" applyFill="1" applyBorder="1" applyAlignment="1" applyProtection="1">
      <alignment horizontal="center" vertical="center" textRotation="90"/>
      <protection/>
    </xf>
    <xf numFmtId="0" fontId="13" fillId="0" borderId="140" xfId="0" applyNumberFormat="1" applyFont="1" applyFill="1" applyBorder="1" applyAlignment="1" applyProtection="1">
      <alignment horizontal="center" vertical="center" textRotation="90"/>
      <protection/>
    </xf>
    <xf numFmtId="0" fontId="13" fillId="0" borderId="23" xfId="0" applyNumberFormat="1" applyFont="1" applyFill="1" applyBorder="1" applyAlignment="1" applyProtection="1">
      <alignment horizontal="center" vertical="center" textRotation="90"/>
      <protection/>
    </xf>
    <xf numFmtId="0" fontId="13" fillId="0" borderId="141" xfId="0" applyNumberFormat="1" applyFont="1" applyFill="1" applyBorder="1" applyAlignment="1" applyProtection="1">
      <alignment horizontal="center" vertical="center" textRotation="90"/>
      <protection/>
    </xf>
    <xf numFmtId="0" fontId="13" fillId="0" borderId="64" xfId="0" applyNumberFormat="1" applyFont="1" applyFill="1" applyBorder="1" applyAlignment="1" applyProtection="1">
      <alignment horizontal="center" vertical="center" textRotation="90"/>
      <protection/>
    </xf>
    <xf numFmtId="0" fontId="13" fillId="0" borderId="121" xfId="0" applyNumberFormat="1" applyFont="1" applyFill="1" applyBorder="1" applyAlignment="1" applyProtection="1">
      <alignment horizontal="center" vertical="center" textRotation="90"/>
      <protection/>
    </xf>
    <xf numFmtId="0" fontId="13" fillId="0" borderId="130" xfId="0" applyNumberFormat="1" applyFont="1" applyFill="1" applyBorder="1" applyAlignment="1" applyProtection="1">
      <alignment horizontal="center" vertical="center" textRotation="90"/>
      <protection/>
    </xf>
    <xf numFmtId="0" fontId="13" fillId="0" borderId="135" xfId="0" applyNumberFormat="1" applyFont="1" applyFill="1" applyBorder="1" applyAlignment="1" applyProtection="1">
      <alignment horizontal="center" vertical="center" textRotation="90"/>
      <protection/>
    </xf>
    <xf numFmtId="0" fontId="12" fillId="0" borderId="137" xfId="0" applyFont="1" applyFill="1" applyBorder="1" applyAlignment="1" applyProtection="1">
      <alignment horizontal="center" vertical="center" textRotation="90" wrapText="1"/>
      <protection/>
    </xf>
    <xf numFmtId="0" fontId="12" fillId="0" borderId="21" xfId="0" applyFont="1" applyFill="1" applyBorder="1" applyAlignment="1" applyProtection="1">
      <alignment horizontal="center" vertical="center" textRotation="90" wrapText="1"/>
      <protection/>
    </xf>
    <xf numFmtId="0" fontId="12" fillId="0" borderId="120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12" fillId="0" borderId="138" xfId="0" applyFont="1" applyFill="1" applyBorder="1" applyAlignment="1" applyProtection="1">
      <alignment horizontal="center" vertical="center" textRotation="90" wrapText="1"/>
      <protection/>
    </xf>
    <xf numFmtId="0" fontId="12" fillId="0" borderId="139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71" xfId="0" applyFont="1" applyFill="1" applyBorder="1" applyAlignment="1" applyProtection="1">
      <alignment horizontal="center" vertical="center" textRotation="90" wrapText="1"/>
      <protection/>
    </xf>
    <xf numFmtId="0" fontId="12" fillId="0" borderId="140" xfId="0" applyFont="1" applyFill="1" applyBorder="1" applyAlignment="1" applyProtection="1">
      <alignment horizontal="center" vertical="center" textRotation="90" wrapText="1"/>
      <protection/>
    </xf>
    <xf numFmtId="49" fontId="12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30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4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28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30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40" xfId="0" applyNumberFormat="1" applyFont="1" applyFill="1" applyBorder="1" applyAlignment="1" applyProtection="1">
      <alignment horizontal="center" vertical="center" textRotation="90" wrapText="1"/>
      <protection/>
    </xf>
    <xf numFmtId="0" fontId="12" fillId="33" borderId="137" xfId="0" applyFont="1" applyFill="1" applyBorder="1" applyAlignment="1" applyProtection="1">
      <alignment horizontal="center" vertical="center" textRotation="90" wrapText="1"/>
      <protection/>
    </xf>
    <xf numFmtId="0" fontId="12" fillId="33" borderId="138" xfId="0" applyFont="1" applyFill="1" applyBorder="1" applyAlignment="1" applyProtection="1">
      <alignment horizontal="center" vertical="center" textRotation="90" wrapText="1"/>
      <protection/>
    </xf>
    <xf numFmtId="0" fontId="7" fillId="0" borderId="8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43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34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64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21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35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36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10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29" xfId="0" applyFont="1" applyFill="1" applyBorder="1" applyAlignment="1" applyProtection="1">
      <alignment horizontal="center" vertical="center" wrapText="1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76" xfId="0" applyNumberFormat="1" applyFont="1" applyFill="1" applyBorder="1" applyAlignment="1" applyProtection="1">
      <alignment horizontal="center" vertical="center"/>
      <protection/>
    </xf>
    <xf numFmtId="0" fontId="12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35" borderId="46" xfId="0" applyNumberFormat="1" applyFont="1" applyFill="1" applyBorder="1" applyAlignment="1" applyProtection="1">
      <alignment horizontal="center" vertical="center"/>
      <protection/>
    </xf>
    <xf numFmtId="0" fontId="5" fillId="35" borderId="40" xfId="0" applyNumberFormat="1" applyFont="1" applyFill="1" applyBorder="1" applyAlignment="1" applyProtection="1">
      <alignment horizontal="center" vertical="center"/>
      <protection/>
    </xf>
    <xf numFmtId="0" fontId="13" fillId="0" borderId="41" xfId="0" applyNumberFormat="1" applyFont="1" applyFill="1" applyBorder="1" applyAlignment="1" applyProtection="1">
      <alignment horizontal="center" vertical="center"/>
      <protection locked="0"/>
    </xf>
    <xf numFmtId="0" fontId="27" fillId="0" borderId="62" xfId="0" applyFont="1" applyFill="1" applyBorder="1" applyAlignment="1" applyProtection="1">
      <alignment horizontal="center" vertical="center"/>
      <protection/>
    </xf>
    <xf numFmtId="0" fontId="26" fillId="0" borderId="6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35" borderId="63" xfId="0" applyNumberFormat="1" applyFont="1" applyFill="1" applyBorder="1" applyAlignment="1" applyProtection="1">
      <alignment horizontal="center" vertical="center"/>
      <protection/>
    </xf>
    <xf numFmtId="0" fontId="5" fillId="35" borderId="17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35" borderId="39" xfId="0" applyNumberFormat="1" applyFont="1" applyFill="1" applyBorder="1" applyAlignment="1" applyProtection="1">
      <alignment horizontal="center" vertical="center"/>
      <protection/>
    </xf>
    <xf numFmtId="0" fontId="5" fillId="35" borderId="4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35" borderId="16" xfId="0" applyNumberFormat="1" applyFont="1" applyFill="1" applyBorder="1" applyAlignment="1" applyProtection="1">
      <alignment horizontal="center" vertical="center"/>
      <protection/>
    </xf>
    <xf numFmtId="0" fontId="5" fillId="35" borderId="43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35" borderId="38" xfId="0" applyNumberFormat="1" applyFont="1" applyFill="1" applyBorder="1" applyAlignment="1" applyProtection="1">
      <alignment horizontal="center" vertical="center"/>
      <protection/>
    </xf>
    <xf numFmtId="0" fontId="5" fillId="35" borderId="20" xfId="0" applyNumberFormat="1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>
      <alignment horizontal="center" vertical="center"/>
    </xf>
    <xf numFmtId="0" fontId="5" fillId="35" borderId="19" xfId="0" applyNumberFormat="1" applyFont="1" applyFill="1" applyBorder="1" applyAlignment="1" applyProtection="1">
      <alignment horizontal="center" vertical="center"/>
      <protection/>
    </xf>
    <xf numFmtId="0" fontId="5" fillId="35" borderId="25" xfId="0" applyNumberFormat="1" applyFont="1" applyFill="1" applyBorder="1" applyAlignment="1" applyProtection="1">
      <alignment horizontal="center" vertical="center"/>
      <protection/>
    </xf>
    <xf numFmtId="0" fontId="13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32" borderId="35" xfId="0" applyNumberFormat="1" applyFont="1" applyFill="1" applyBorder="1" applyAlignment="1" applyProtection="1">
      <alignment horizontal="center" vertical="center"/>
      <protection/>
    </xf>
    <xf numFmtId="0" fontId="5" fillId="35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35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/>
    </xf>
    <xf numFmtId="0" fontId="5" fillId="35" borderId="22" xfId="0" applyNumberFormat="1" applyFont="1" applyFill="1" applyBorder="1" applyAlignment="1" applyProtection="1">
      <alignment horizontal="center" vertical="center"/>
      <protection/>
    </xf>
    <xf numFmtId="0" fontId="5" fillId="35" borderId="23" xfId="0" applyNumberFormat="1" applyFont="1" applyFill="1" applyBorder="1" applyAlignment="1" applyProtection="1">
      <alignment horizontal="center" vertical="center"/>
      <protection/>
    </xf>
    <xf numFmtId="0" fontId="5" fillId="35" borderId="26" xfId="0" applyNumberFormat="1" applyFont="1" applyFill="1" applyBorder="1" applyAlignment="1" applyProtection="1">
      <alignment horizontal="center" vertical="center"/>
      <protection/>
    </xf>
    <xf numFmtId="0" fontId="13" fillId="33" borderId="82" xfId="0" applyNumberFormat="1" applyFont="1" applyFill="1" applyBorder="1" applyAlignment="1" applyProtection="1">
      <alignment horizontal="center" vertical="center"/>
      <protection/>
    </xf>
    <xf numFmtId="0" fontId="13" fillId="33" borderId="126" xfId="0" applyNumberFormat="1" applyFont="1" applyFill="1" applyBorder="1" applyAlignment="1" applyProtection="1">
      <alignment horizontal="center" vertical="center"/>
      <protection/>
    </xf>
    <xf numFmtId="0" fontId="5" fillId="0" borderId="102" xfId="0" applyFont="1" applyFill="1" applyBorder="1" applyAlignment="1" applyProtection="1">
      <alignment horizontal="left" vertical="justify" wrapText="1"/>
      <protection locked="0"/>
    </xf>
    <xf numFmtId="0" fontId="5" fillId="0" borderId="10" xfId="0" applyFont="1" applyFill="1" applyBorder="1" applyAlignment="1" applyProtection="1">
      <alignment horizontal="left" vertical="justify" wrapText="1"/>
      <protection locked="0"/>
    </xf>
    <xf numFmtId="0" fontId="5" fillId="0" borderId="60" xfId="0" applyFont="1" applyFill="1" applyBorder="1" applyAlignment="1" applyProtection="1">
      <alignment horizontal="left" vertical="justify" wrapText="1"/>
      <protection locked="0"/>
    </xf>
    <xf numFmtId="0" fontId="5" fillId="35" borderId="68" xfId="0" applyNumberFormat="1" applyFont="1" applyFill="1" applyBorder="1" applyAlignment="1" applyProtection="1">
      <alignment horizontal="center" vertical="center"/>
      <protection/>
    </xf>
    <xf numFmtId="0" fontId="5" fillId="35" borderId="80" xfId="0" applyNumberFormat="1" applyFont="1" applyFill="1" applyBorder="1" applyAlignment="1" applyProtection="1">
      <alignment horizontal="center" vertical="center"/>
      <protection/>
    </xf>
    <xf numFmtId="0" fontId="13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81" xfId="0" applyFont="1" applyBorder="1" applyAlignment="1">
      <alignment horizontal="center" vertical="center"/>
    </xf>
    <xf numFmtId="0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80" xfId="0" applyNumberFormat="1" applyFont="1" applyFill="1" applyBorder="1" applyAlignment="1" applyProtection="1">
      <alignment horizontal="center" vertical="center"/>
      <protection locked="0"/>
    </xf>
    <xf numFmtId="0" fontId="5" fillId="35" borderId="41" xfId="0" applyNumberFormat="1" applyFont="1" applyFill="1" applyBorder="1" applyAlignment="1" applyProtection="1">
      <alignment horizontal="center" vertical="center"/>
      <protection/>
    </xf>
    <xf numFmtId="0" fontId="5" fillId="35" borderId="51" xfId="0" applyNumberFormat="1" applyFont="1" applyFill="1" applyBorder="1" applyAlignment="1" applyProtection="1">
      <alignment horizontal="center" vertical="center"/>
      <protection/>
    </xf>
    <xf numFmtId="0" fontId="5" fillId="35" borderId="81" xfId="0" applyNumberFormat="1" applyFont="1" applyFill="1" applyBorder="1" applyAlignment="1" applyProtection="1">
      <alignment horizontal="center" vertical="center"/>
      <protection/>
    </xf>
    <xf numFmtId="0" fontId="28" fillId="33" borderId="84" xfId="0" applyFont="1" applyFill="1" applyBorder="1" applyAlignment="1" applyProtection="1">
      <alignment horizontal="center" vertical="center" wrapText="1"/>
      <protection/>
    </xf>
    <xf numFmtId="0" fontId="16" fillId="33" borderId="62" xfId="0" applyFont="1" applyFill="1" applyBorder="1" applyAlignment="1" applyProtection="1">
      <alignment horizontal="center" vertical="center" wrapText="1"/>
      <protection/>
    </xf>
    <xf numFmtId="0" fontId="16" fillId="33" borderId="124" xfId="0" applyFont="1" applyFill="1" applyBorder="1" applyAlignment="1" applyProtection="1">
      <alignment horizontal="center" vertical="center" wrapText="1"/>
      <protection/>
    </xf>
    <xf numFmtId="0" fontId="13" fillId="33" borderId="125" xfId="0" applyNumberFormat="1" applyFont="1" applyFill="1" applyBorder="1" applyAlignment="1" applyProtection="1">
      <alignment horizontal="center" vertical="center"/>
      <protection/>
    </xf>
    <xf numFmtId="0" fontId="13" fillId="33" borderId="83" xfId="0" applyNumberFormat="1" applyFont="1" applyFill="1" applyBorder="1" applyAlignment="1" applyProtection="1">
      <alignment horizontal="center" vertical="center"/>
      <protection/>
    </xf>
    <xf numFmtId="0" fontId="5" fillId="32" borderId="24" xfId="0" applyNumberFormat="1" applyFont="1" applyFill="1" applyBorder="1" applyAlignment="1" applyProtection="1">
      <alignment horizontal="center" vertical="center"/>
      <protection/>
    </xf>
    <xf numFmtId="0" fontId="27" fillId="0" borderId="62" xfId="0" applyFont="1" applyFill="1" applyBorder="1" applyAlignment="1" applyProtection="1">
      <alignment horizontal="center" vertical="center" wrapText="1"/>
      <protection/>
    </xf>
    <xf numFmtId="0" fontId="26" fillId="0" borderId="62" xfId="0" applyFont="1" applyFill="1" applyBorder="1" applyAlignment="1" applyProtection="1">
      <alignment horizontal="center" vertical="center" wrapText="1"/>
      <protection/>
    </xf>
    <xf numFmtId="0" fontId="26" fillId="0" borderId="96" xfId="0" applyFont="1" applyFill="1" applyBorder="1" applyAlignment="1" applyProtection="1">
      <alignment horizontal="center" vertical="center" wrapText="1"/>
      <protection/>
    </xf>
    <xf numFmtId="0" fontId="5" fillId="32" borderId="42" xfId="0" applyFont="1" applyFill="1" applyBorder="1" applyAlignment="1" applyProtection="1">
      <alignment horizontal="left" vertical="center" wrapText="1"/>
      <protection locked="0"/>
    </xf>
    <xf numFmtId="0" fontId="13" fillId="32" borderId="41" xfId="0" applyNumberFormat="1" applyFont="1" applyFill="1" applyBorder="1" applyAlignment="1" applyProtection="1">
      <alignment horizontal="center" vertical="center"/>
      <protection locked="0"/>
    </xf>
    <xf numFmtId="0" fontId="13" fillId="32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32" borderId="25" xfId="0" applyFont="1" applyFill="1" applyBorder="1" applyAlignment="1" applyProtection="1">
      <alignment horizontal="left" vertical="center" wrapText="1"/>
      <protection locked="0"/>
    </xf>
    <xf numFmtId="0" fontId="13" fillId="32" borderId="19" xfId="0" applyNumberFormat="1" applyFont="1" applyFill="1" applyBorder="1" applyAlignment="1" applyProtection="1">
      <alignment horizontal="center" vertical="center"/>
      <protection locked="0"/>
    </xf>
    <xf numFmtId="0" fontId="5" fillId="35" borderId="29" xfId="0" applyNumberFormat="1" applyFont="1" applyFill="1" applyBorder="1" applyAlignment="1" applyProtection="1">
      <alignment horizontal="center" vertical="center"/>
      <protection/>
    </xf>
    <xf numFmtId="0" fontId="5" fillId="35" borderId="24" xfId="0" applyNumberFormat="1" applyFont="1" applyFill="1" applyBorder="1" applyAlignment="1" applyProtection="1">
      <alignment horizontal="center" vertical="center"/>
      <protection/>
    </xf>
    <xf numFmtId="0" fontId="5" fillId="32" borderId="11" xfId="0" applyNumberFormat="1" applyFont="1" applyFill="1" applyBorder="1" applyAlignment="1" applyProtection="1">
      <alignment horizontal="center" vertical="center"/>
      <protection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33" fillId="32" borderId="23" xfId="0" applyFont="1" applyFill="1" applyBorder="1" applyAlignment="1" applyProtection="1">
      <alignment horizontal="left" vertical="center" wrapText="1"/>
      <protection locked="0"/>
    </xf>
    <xf numFmtId="0" fontId="33" fillId="32" borderId="21" xfId="0" applyFont="1" applyFill="1" applyBorder="1" applyAlignment="1" applyProtection="1">
      <alignment horizontal="left" vertical="center" wrapText="1"/>
      <protection locked="0"/>
    </xf>
    <xf numFmtId="0" fontId="33" fillId="32" borderId="26" xfId="0" applyFont="1" applyFill="1" applyBorder="1" applyAlignment="1" applyProtection="1">
      <alignment horizontal="left" vertical="center" wrapText="1"/>
      <protection locked="0"/>
    </xf>
    <xf numFmtId="0" fontId="13" fillId="32" borderId="23" xfId="0" applyNumberFormat="1" applyFont="1" applyFill="1" applyBorder="1" applyAlignment="1" applyProtection="1">
      <alignment horizontal="center" vertical="center"/>
      <protection locked="0"/>
    </xf>
    <xf numFmtId="0" fontId="13" fillId="32" borderId="21" xfId="0" applyNumberFormat="1" applyFont="1" applyFill="1" applyBorder="1" applyAlignment="1" applyProtection="1">
      <alignment horizontal="center" vertical="center"/>
      <protection locked="0"/>
    </xf>
    <xf numFmtId="0" fontId="5" fillId="35" borderId="105" xfId="0" applyNumberFormat="1" applyFont="1" applyFill="1" applyBorder="1" applyAlignment="1" applyProtection="1">
      <alignment horizontal="center" vertical="center"/>
      <protection/>
    </xf>
    <xf numFmtId="0" fontId="5" fillId="35" borderId="70" xfId="0" applyNumberFormat="1" applyFont="1" applyFill="1" applyBorder="1" applyAlignment="1" applyProtection="1">
      <alignment horizontal="center" vertical="center"/>
      <protection/>
    </xf>
    <xf numFmtId="0" fontId="5" fillId="32" borderId="23" xfId="0" applyNumberFormat="1" applyFont="1" applyFill="1" applyBorder="1" applyAlignment="1" applyProtection="1">
      <alignment horizontal="center" vertical="center"/>
      <protection/>
    </xf>
    <xf numFmtId="0" fontId="5" fillId="32" borderId="22" xfId="0" applyNumberFormat="1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left" vertical="justify" wrapText="1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Fill="1" applyBorder="1" applyAlignment="1" applyProtection="1">
      <alignment horizontal="left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justify"/>
      <protection locked="0"/>
    </xf>
    <xf numFmtId="0" fontId="13" fillId="0" borderId="19" xfId="0" applyNumberFormat="1" applyFont="1" applyFill="1" applyBorder="1" applyAlignment="1" applyProtection="1">
      <alignment horizontal="center" vertical="justify"/>
      <protection locked="0"/>
    </xf>
    <xf numFmtId="0" fontId="5" fillId="0" borderId="11" xfId="0" applyNumberFormat="1" applyFont="1" applyFill="1" applyBorder="1" applyAlignment="1" applyProtection="1">
      <alignment horizontal="center" vertical="justify"/>
      <protection/>
    </xf>
    <xf numFmtId="0" fontId="5" fillId="0" borderId="20" xfId="0" applyNumberFormat="1" applyFont="1" applyFill="1" applyBorder="1" applyAlignment="1" applyProtection="1">
      <alignment horizontal="center" vertical="justify"/>
      <protection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0" fontId="17" fillId="0" borderId="43" xfId="0" applyFont="1" applyFill="1" applyBorder="1" applyAlignment="1" applyProtection="1">
      <alignment horizontal="left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17" fillId="32" borderId="11" xfId="0" applyFont="1" applyFill="1" applyBorder="1" applyAlignment="1" applyProtection="1">
      <alignment horizontal="left" vertical="justify" wrapText="1"/>
      <protection locked="0"/>
    </xf>
    <xf numFmtId="0" fontId="17" fillId="32" borderId="19" xfId="0" applyFont="1" applyFill="1" applyBorder="1" applyAlignment="1" applyProtection="1">
      <alignment horizontal="left" vertical="justify" wrapText="1"/>
      <protection locked="0"/>
    </xf>
    <xf numFmtId="0" fontId="17" fillId="32" borderId="25" xfId="0" applyFont="1" applyFill="1" applyBorder="1" applyAlignment="1" applyProtection="1">
      <alignment horizontal="left" vertical="justify" wrapText="1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0" fontId="5" fillId="35" borderId="28" xfId="0" applyNumberFormat="1" applyFont="1" applyFill="1" applyBorder="1" applyAlignment="1" applyProtection="1">
      <alignment horizontal="center" vertical="center"/>
      <protection/>
    </xf>
    <xf numFmtId="0" fontId="5" fillId="35" borderId="71" xfId="0" applyNumberFormat="1" applyFont="1" applyFill="1" applyBorder="1" applyAlignment="1" applyProtection="1">
      <alignment horizontal="center" vertical="center"/>
      <protection/>
    </xf>
    <xf numFmtId="0" fontId="5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32" borderId="20" xfId="0" applyNumberFormat="1" applyFont="1" applyFill="1" applyBorder="1" applyAlignment="1" applyProtection="1">
      <alignment horizontal="center" vertical="center"/>
      <protection locked="0"/>
    </xf>
    <xf numFmtId="0" fontId="5" fillId="32" borderId="64" xfId="0" applyFont="1" applyFill="1" applyBorder="1" applyAlignment="1" applyProtection="1">
      <alignment horizontal="left" vertical="justify" wrapText="1"/>
      <protection locked="0"/>
    </xf>
    <xf numFmtId="0" fontId="5" fillId="32" borderId="0" xfId="0" applyFont="1" applyFill="1" applyBorder="1" applyAlignment="1" applyProtection="1">
      <alignment horizontal="left" vertical="justify" wrapText="1"/>
      <protection locked="0"/>
    </xf>
    <xf numFmtId="0" fontId="5" fillId="32" borderId="56" xfId="0" applyFont="1" applyFill="1" applyBorder="1" applyAlignment="1" applyProtection="1">
      <alignment horizontal="left" vertical="justify" wrapText="1"/>
      <protection locked="0"/>
    </xf>
    <xf numFmtId="0" fontId="13" fillId="0" borderId="81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left" vertical="center" wrapText="1"/>
      <protection locked="0"/>
    </xf>
    <xf numFmtId="0" fontId="5" fillId="0" borderId="79" xfId="0" applyFont="1" applyFill="1" applyBorder="1" applyAlignment="1" applyProtection="1">
      <alignment horizontal="left" vertical="center" wrapText="1"/>
      <protection locked="0"/>
    </xf>
    <xf numFmtId="0" fontId="5" fillId="0" borderId="81" xfId="0" applyFont="1" applyFill="1" applyBorder="1" applyAlignment="1" applyProtection="1">
      <alignment horizontal="left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26" fillId="33" borderId="27" xfId="0" applyFont="1" applyFill="1" applyBorder="1" applyAlignment="1" applyProtection="1">
      <alignment horizontal="left" vertical="center" wrapText="1"/>
      <protection/>
    </xf>
    <xf numFmtId="0" fontId="26" fillId="33" borderId="62" xfId="0" applyFont="1" applyFill="1" applyBorder="1" applyAlignment="1" applyProtection="1">
      <alignment horizontal="left" vertical="center" wrapText="1"/>
      <protection/>
    </xf>
    <xf numFmtId="0" fontId="26" fillId="33" borderId="96" xfId="0" applyFont="1" applyFill="1" applyBorder="1" applyAlignment="1" applyProtection="1">
      <alignment horizontal="left" vertical="center" wrapText="1"/>
      <protection/>
    </xf>
    <xf numFmtId="0" fontId="5" fillId="33" borderId="62" xfId="0" applyNumberFormat="1" applyFont="1" applyFill="1" applyBorder="1" applyAlignment="1" applyProtection="1">
      <alignment horizontal="center" vertical="center"/>
      <protection locked="0"/>
    </xf>
    <xf numFmtId="0" fontId="5" fillId="33" borderId="84" xfId="0" applyNumberFormat="1" applyFont="1" applyFill="1" applyBorder="1" applyAlignment="1" applyProtection="1">
      <alignment horizontal="center" vertical="center"/>
      <protection locked="0"/>
    </xf>
    <xf numFmtId="0" fontId="5" fillId="33" borderId="83" xfId="0" applyNumberFormat="1" applyFont="1" applyFill="1" applyBorder="1" applyAlignment="1" applyProtection="1">
      <alignment horizontal="center" vertical="center"/>
      <protection locked="0"/>
    </xf>
    <xf numFmtId="0" fontId="13" fillId="33" borderId="27" xfId="0" applyNumberFormat="1" applyFont="1" applyFill="1" applyBorder="1" applyAlignment="1" applyProtection="1">
      <alignment horizontal="center" vertical="center"/>
      <protection/>
    </xf>
    <xf numFmtId="0" fontId="13" fillId="33" borderId="84" xfId="0" applyNumberFormat="1" applyFont="1" applyFill="1" applyBorder="1" applyAlignment="1" applyProtection="1">
      <alignment horizontal="center" vertical="center"/>
      <protection/>
    </xf>
    <xf numFmtId="0" fontId="13" fillId="33" borderId="96" xfId="0" applyNumberFormat="1" applyFont="1" applyFill="1" applyBorder="1" applyAlignment="1" applyProtection="1">
      <alignment horizontal="center" vertical="center"/>
      <protection/>
    </xf>
    <xf numFmtId="0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83" xfId="0" applyNumberFormat="1" applyFont="1" applyFill="1" applyBorder="1" applyAlignment="1" applyProtection="1">
      <alignment horizontal="center" vertical="center"/>
      <protection/>
    </xf>
    <xf numFmtId="0" fontId="5" fillId="33" borderId="84" xfId="0" applyNumberFormat="1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left" vertical="justify" wrapText="1"/>
      <protection locked="0"/>
    </xf>
    <xf numFmtId="0" fontId="5" fillId="0" borderId="16" xfId="0" applyFont="1" applyFill="1" applyBorder="1" applyAlignment="1" applyProtection="1">
      <alignment horizontal="left" vertical="justify" wrapText="1"/>
      <protection locked="0"/>
    </xf>
    <xf numFmtId="0" fontId="5" fillId="0" borderId="43" xfId="0" applyFont="1" applyFill="1" applyBorder="1" applyAlignment="1" applyProtection="1">
      <alignment horizontal="left" vertical="justify" wrapText="1"/>
      <protection locked="0"/>
    </xf>
    <xf numFmtId="0" fontId="5" fillId="0" borderId="18" xfId="0" applyNumberFormat="1" applyFont="1" applyFill="1" applyBorder="1" applyAlignment="1" applyProtection="1">
      <alignment horizontal="center" vertical="justify"/>
      <protection locked="0"/>
    </xf>
    <xf numFmtId="0" fontId="5" fillId="0" borderId="16" xfId="0" applyNumberFormat="1" applyFont="1" applyFill="1" applyBorder="1" applyAlignment="1" applyProtection="1">
      <alignment horizontal="center" vertical="justify"/>
      <protection locked="0"/>
    </xf>
    <xf numFmtId="0" fontId="5" fillId="35" borderId="63" xfId="0" applyNumberFormat="1" applyFont="1" applyFill="1" applyBorder="1" applyAlignment="1" applyProtection="1">
      <alignment horizontal="center" vertical="justify"/>
      <protection/>
    </xf>
    <xf numFmtId="0" fontId="5" fillId="35" borderId="17" xfId="0" applyNumberFormat="1" applyFont="1" applyFill="1" applyBorder="1" applyAlignment="1" applyProtection="1">
      <alignment horizontal="center" vertical="justify"/>
      <protection/>
    </xf>
    <xf numFmtId="0" fontId="13" fillId="0" borderId="18" xfId="0" applyNumberFormat="1" applyFont="1" applyFill="1" applyBorder="1" applyAlignment="1" applyProtection="1">
      <alignment horizontal="center" vertical="justify"/>
      <protection locked="0"/>
    </xf>
    <xf numFmtId="0" fontId="13" fillId="0" borderId="43" xfId="0" applyNumberFormat="1" applyFont="1" applyFill="1" applyBorder="1" applyAlignment="1" applyProtection="1">
      <alignment horizontal="center" vertical="justify"/>
      <protection locked="0"/>
    </xf>
    <xf numFmtId="0" fontId="5" fillId="35" borderId="16" xfId="0" applyNumberFormat="1" applyFont="1" applyFill="1" applyBorder="1" applyAlignment="1" applyProtection="1">
      <alignment horizontal="center" vertical="justify"/>
      <protection/>
    </xf>
    <xf numFmtId="0" fontId="5" fillId="0" borderId="17" xfId="0" applyNumberFormat="1" applyFont="1" applyFill="1" applyBorder="1" applyAlignment="1" applyProtection="1">
      <alignment horizontal="center" vertical="justify"/>
      <protection locked="0"/>
    </xf>
    <xf numFmtId="0" fontId="5" fillId="35" borderId="18" xfId="0" applyNumberFormat="1" applyFont="1" applyFill="1" applyBorder="1" applyAlignment="1" applyProtection="1">
      <alignment horizontal="center" vertical="justify"/>
      <protection/>
    </xf>
    <xf numFmtId="0" fontId="5" fillId="0" borderId="28" xfId="0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Fill="1" applyBorder="1" applyAlignment="1" applyProtection="1">
      <alignment horizontal="left" vertical="justify" wrapText="1"/>
      <protection locked="0"/>
    </xf>
    <xf numFmtId="0" fontId="5" fillId="0" borderId="56" xfId="0" applyFont="1" applyFill="1" applyBorder="1" applyAlignment="1" applyProtection="1">
      <alignment horizontal="left" vertical="justify" wrapText="1"/>
      <protection locked="0"/>
    </xf>
    <xf numFmtId="0" fontId="5" fillId="35" borderId="38" xfId="0" applyNumberFormat="1" applyFont="1" applyFill="1" applyBorder="1" applyAlignment="1" applyProtection="1">
      <alignment horizontal="center" vertical="justify"/>
      <protection/>
    </xf>
    <xf numFmtId="0" fontId="5" fillId="35" borderId="20" xfId="0" applyNumberFormat="1" applyFont="1" applyFill="1" applyBorder="1" applyAlignment="1" applyProtection="1">
      <alignment horizontal="center" vertical="justify"/>
      <protection/>
    </xf>
    <xf numFmtId="0" fontId="13" fillId="0" borderId="25" xfId="0" applyNumberFormat="1" applyFont="1" applyFill="1" applyBorder="1" applyAlignment="1" applyProtection="1">
      <alignment horizontal="center" vertical="justify"/>
      <protection locked="0"/>
    </xf>
    <xf numFmtId="0" fontId="5" fillId="35" borderId="19" xfId="0" applyNumberFormat="1" applyFont="1" applyFill="1" applyBorder="1" applyAlignment="1" applyProtection="1">
      <alignment horizontal="center" vertical="justify"/>
      <protection/>
    </xf>
    <xf numFmtId="0" fontId="5" fillId="0" borderId="11" xfId="0" applyNumberFormat="1" applyFont="1" applyFill="1" applyBorder="1" applyAlignment="1" applyProtection="1">
      <alignment horizontal="center" vertical="justify"/>
      <protection locked="0"/>
    </xf>
    <xf numFmtId="0" fontId="5" fillId="0" borderId="20" xfId="0" applyNumberFormat="1" applyFont="1" applyFill="1" applyBorder="1" applyAlignment="1" applyProtection="1">
      <alignment horizontal="center" vertical="justify"/>
      <protection locked="0"/>
    </xf>
    <xf numFmtId="0" fontId="5" fillId="0" borderId="19" xfId="0" applyNumberFormat="1" applyFont="1" applyFill="1" applyBorder="1" applyAlignment="1" applyProtection="1">
      <alignment horizontal="center" vertical="justify"/>
      <protection locked="0"/>
    </xf>
    <xf numFmtId="0" fontId="5" fillId="35" borderId="11" xfId="0" applyNumberFormat="1" applyFont="1" applyFill="1" applyBorder="1" applyAlignment="1" applyProtection="1">
      <alignment horizontal="center" vertical="justify"/>
      <protection/>
    </xf>
    <xf numFmtId="0" fontId="5" fillId="0" borderId="38" xfId="0" applyFont="1" applyFill="1" applyBorder="1" applyAlignment="1" applyProtection="1">
      <alignment horizontal="left" vertical="justify" wrapText="1"/>
      <protection locked="0"/>
    </xf>
    <xf numFmtId="0" fontId="5" fillId="0" borderId="19" xfId="0" applyFont="1" applyFill="1" applyBorder="1" applyAlignment="1" applyProtection="1">
      <alignment horizontal="left" vertical="justify" wrapText="1"/>
      <protection locked="0"/>
    </xf>
    <xf numFmtId="0" fontId="5" fillId="0" borderId="25" xfId="0" applyFont="1" applyFill="1" applyBorder="1" applyAlignment="1" applyProtection="1">
      <alignment horizontal="left" vertical="justify" wrapText="1"/>
      <protection locked="0"/>
    </xf>
    <xf numFmtId="0" fontId="5" fillId="0" borderId="29" xfId="0" applyFont="1" applyFill="1" applyBorder="1" applyAlignment="1" applyProtection="1">
      <alignment horizontal="left" vertical="justify" wrapText="1"/>
      <protection locked="0"/>
    </xf>
    <xf numFmtId="0" fontId="5" fillId="0" borderId="24" xfId="0" applyFont="1" applyFill="1" applyBorder="1" applyAlignment="1" applyProtection="1">
      <alignment horizontal="left" vertical="justify" wrapText="1"/>
      <protection locked="0"/>
    </xf>
    <xf numFmtId="0" fontId="5" fillId="0" borderId="12" xfId="0" applyFont="1" applyFill="1" applyBorder="1" applyAlignment="1" applyProtection="1">
      <alignment horizontal="left" vertical="justify" wrapText="1"/>
      <protection locked="0"/>
    </xf>
    <xf numFmtId="0" fontId="5" fillId="0" borderId="23" xfId="0" applyNumberFormat="1" applyFont="1" applyFill="1" applyBorder="1" applyAlignment="1" applyProtection="1">
      <alignment horizontal="center" vertical="justify"/>
      <protection locked="0"/>
    </xf>
    <xf numFmtId="0" fontId="5" fillId="0" borderId="21" xfId="0" applyNumberFormat="1" applyFont="1" applyFill="1" applyBorder="1" applyAlignment="1" applyProtection="1">
      <alignment horizontal="center" vertical="justify"/>
      <protection locked="0"/>
    </xf>
    <xf numFmtId="0" fontId="5" fillId="0" borderId="24" xfId="0" applyFont="1" applyFill="1" applyBorder="1" applyAlignment="1" applyProtection="1">
      <alignment horizontal="center" vertical="justify"/>
      <protection locked="0"/>
    </xf>
    <xf numFmtId="0" fontId="5" fillId="0" borderId="29" xfId="0" applyFont="1" applyFill="1" applyBorder="1" applyAlignment="1" applyProtection="1">
      <alignment horizontal="center" vertical="justify" wrapText="1"/>
      <protection locked="0"/>
    </xf>
    <xf numFmtId="0" fontId="5" fillId="0" borderId="24" xfId="0" applyFont="1" applyFill="1" applyBorder="1" applyAlignment="1" applyProtection="1">
      <alignment horizontal="center" vertical="justify" wrapText="1"/>
      <protection locked="0"/>
    </xf>
    <xf numFmtId="0" fontId="5" fillId="0" borderId="12" xfId="0" applyFont="1" applyFill="1" applyBorder="1" applyAlignment="1" applyProtection="1">
      <alignment horizontal="center" vertical="justify" wrapText="1"/>
      <protection locked="0"/>
    </xf>
    <xf numFmtId="0" fontId="5" fillId="0" borderId="38" xfId="0" applyFont="1" applyFill="1" applyBorder="1" applyAlignment="1" applyProtection="1">
      <alignment horizontal="center" vertical="justify" wrapText="1"/>
      <protection locked="0"/>
    </xf>
    <xf numFmtId="0" fontId="5" fillId="0" borderId="19" xfId="0" applyFont="1" applyFill="1" applyBorder="1" applyAlignment="1" applyProtection="1">
      <alignment horizontal="center" vertical="justify" wrapText="1"/>
      <protection locked="0"/>
    </xf>
    <xf numFmtId="0" fontId="5" fillId="0" borderId="25" xfId="0" applyFont="1" applyFill="1" applyBorder="1" applyAlignment="1" applyProtection="1">
      <alignment horizontal="center" vertical="justify" wrapText="1"/>
      <protection locked="0"/>
    </xf>
    <xf numFmtId="0" fontId="5" fillId="0" borderId="68" xfId="0" applyFont="1" applyFill="1" applyBorder="1" applyAlignment="1" applyProtection="1">
      <alignment horizontal="left" vertical="justify" wrapText="1"/>
      <protection locked="0"/>
    </xf>
    <xf numFmtId="0" fontId="5" fillId="0" borderId="79" xfId="0" applyFont="1" applyFill="1" applyBorder="1" applyAlignment="1" applyProtection="1">
      <alignment horizontal="left" vertical="justify" wrapText="1"/>
      <protection locked="0"/>
    </xf>
    <xf numFmtId="0" fontId="5" fillId="0" borderId="81" xfId="0" applyFont="1" applyFill="1" applyBorder="1" applyAlignment="1" applyProtection="1">
      <alignment horizontal="left" vertical="justify" wrapText="1"/>
      <protection locked="0"/>
    </xf>
    <xf numFmtId="0" fontId="17" fillId="33" borderId="47" xfId="0" applyFont="1" applyFill="1" applyBorder="1" applyAlignment="1" applyProtection="1">
      <alignment horizontal="left" vertical="justify" wrapText="1"/>
      <protection/>
    </xf>
    <xf numFmtId="0" fontId="17" fillId="33" borderId="57" xfId="0" applyFont="1" applyFill="1" applyBorder="1" applyAlignment="1" applyProtection="1">
      <alignment horizontal="left" vertical="justify" wrapText="1"/>
      <protection/>
    </xf>
    <xf numFmtId="196" fontId="13" fillId="33" borderId="61" xfId="0" applyNumberFormat="1" applyFont="1" applyFill="1" applyBorder="1" applyAlignment="1" applyProtection="1">
      <alignment horizontal="center" vertical="justify"/>
      <protection/>
    </xf>
    <xf numFmtId="196" fontId="13" fillId="33" borderId="87" xfId="0" applyNumberFormat="1" applyFont="1" applyFill="1" applyBorder="1" applyAlignment="1" applyProtection="1">
      <alignment horizontal="center" vertical="justify"/>
      <protection/>
    </xf>
    <xf numFmtId="0" fontId="13" fillId="33" borderId="87" xfId="0" applyNumberFormat="1" applyFont="1" applyFill="1" applyBorder="1" applyAlignment="1" applyProtection="1">
      <alignment horizontal="center" vertical="justify"/>
      <protection/>
    </xf>
    <xf numFmtId="0" fontId="13" fillId="33" borderId="55" xfId="0" applyNumberFormat="1" applyFont="1" applyFill="1" applyBorder="1" applyAlignment="1" applyProtection="1">
      <alignment horizontal="center" vertical="justify"/>
      <protection/>
    </xf>
    <xf numFmtId="0" fontId="13" fillId="33" borderId="115" xfId="0" applyNumberFormat="1" applyFont="1" applyFill="1" applyBorder="1" applyAlignment="1" applyProtection="1">
      <alignment horizontal="center" vertical="justify"/>
      <protection/>
    </xf>
    <xf numFmtId="0" fontId="13" fillId="10" borderId="57" xfId="0" applyNumberFormat="1" applyFont="1" applyFill="1" applyBorder="1" applyAlignment="1" applyProtection="1">
      <alignment horizontal="center" vertical="center"/>
      <protection/>
    </xf>
    <xf numFmtId="0" fontId="13" fillId="10" borderId="47" xfId="0" applyNumberFormat="1" applyFont="1" applyFill="1" applyBorder="1" applyAlignment="1" applyProtection="1">
      <alignment horizontal="center" vertical="center"/>
      <protection/>
    </xf>
    <xf numFmtId="0" fontId="13" fillId="10" borderId="58" xfId="0" applyNumberFormat="1" applyFont="1" applyFill="1" applyBorder="1" applyAlignment="1" applyProtection="1">
      <alignment horizontal="center" vertical="center"/>
      <protection/>
    </xf>
    <xf numFmtId="0" fontId="13" fillId="33" borderId="123" xfId="0" applyNumberFormat="1" applyFont="1" applyFill="1" applyBorder="1" applyAlignment="1" applyProtection="1">
      <alignment horizontal="center" vertical="justify"/>
      <protection/>
    </xf>
    <xf numFmtId="0" fontId="29" fillId="10" borderId="54" xfId="0" applyFont="1" applyFill="1" applyBorder="1" applyAlignment="1" applyProtection="1">
      <alignment horizontal="right" vertical="center" wrapText="1"/>
      <protection/>
    </xf>
    <xf numFmtId="0" fontId="29" fillId="10" borderId="57" xfId="0" applyFont="1" applyFill="1" applyBorder="1" applyAlignment="1" applyProtection="1">
      <alignment horizontal="right" vertical="center" wrapText="1"/>
      <protection/>
    </xf>
    <xf numFmtId="196" fontId="13" fillId="10" borderId="47" xfId="0" applyNumberFormat="1" applyFont="1" applyFill="1" applyBorder="1" applyAlignment="1" applyProtection="1">
      <alignment horizontal="center" vertical="center"/>
      <protection/>
    </xf>
    <xf numFmtId="196" fontId="13" fillId="10" borderId="58" xfId="0" applyNumberFormat="1" applyFont="1" applyFill="1" applyBorder="1" applyAlignment="1" applyProtection="1">
      <alignment horizontal="center" vertical="center"/>
      <protection/>
    </xf>
    <xf numFmtId="1" fontId="13" fillId="10" borderId="57" xfId="0" applyNumberFormat="1" applyFont="1" applyFill="1" applyBorder="1" applyAlignment="1" applyProtection="1">
      <alignment horizontal="center" vertical="center"/>
      <protection/>
    </xf>
    <xf numFmtId="1" fontId="13" fillId="10" borderId="58" xfId="0" applyNumberFormat="1" applyFont="1" applyFill="1" applyBorder="1" applyAlignment="1" applyProtection="1">
      <alignment horizontal="center" vertical="center"/>
      <protection/>
    </xf>
    <xf numFmtId="0" fontId="13" fillId="10" borderId="115" xfId="0" applyNumberFormat="1" applyFont="1" applyFill="1" applyBorder="1" applyAlignment="1" applyProtection="1">
      <alignment horizontal="center" vertical="center"/>
      <protection/>
    </xf>
    <xf numFmtId="0" fontId="13" fillId="10" borderId="54" xfId="0" applyNumberFormat="1" applyFont="1" applyFill="1" applyBorder="1" applyAlignment="1" applyProtection="1">
      <alignment horizontal="center" vertical="center"/>
      <protection/>
    </xf>
    <xf numFmtId="0" fontId="13" fillId="18" borderId="84" xfId="0" applyFont="1" applyFill="1" applyBorder="1" applyAlignment="1" applyProtection="1">
      <alignment horizontal="right" vertical="center" wrapText="1"/>
      <protection/>
    </xf>
    <xf numFmtId="0" fontId="13" fillId="18" borderId="62" xfId="0" applyFont="1" applyFill="1" applyBorder="1" applyAlignment="1" applyProtection="1">
      <alignment horizontal="right" vertical="center" wrapText="1"/>
      <protection/>
    </xf>
    <xf numFmtId="0" fontId="13" fillId="18" borderId="62" xfId="0" applyNumberFormat="1" applyFont="1" applyFill="1" applyBorder="1" applyAlignment="1" applyProtection="1">
      <alignment horizontal="center" vertical="center"/>
      <protection/>
    </xf>
    <xf numFmtId="0" fontId="13" fillId="18" borderId="83" xfId="0" applyNumberFormat="1" applyFont="1" applyFill="1" applyBorder="1" applyAlignment="1" applyProtection="1">
      <alignment horizontal="center" vertical="center"/>
      <protection/>
    </xf>
    <xf numFmtId="196" fontId="13" fillId="18" borderId="32" xfId="0" applyNumberFormat="1" applyFont="1" applyFill="1" applyBorder="1" applyAlignment="1" applyProtection="1">
      <alignment horizontal="center" vertical="center"/>
      <protection/>
    </xf>
    <xf numFmtId="196" fontId="13" fillId="18" borderId="85" xfId="0" applyNumberFormat="1" applyFont="1" applyFill="1" applyBorder="1" applyAlignment="1" applyProtection="1">
      <alignment horizontal="center" vertical="center"/>
      <protection/>
    </xf>
    <xf numFmtId="196" fontId="13" fillId="18" borderId="83" xfId="0" applyNumberFormat="1" applyFont="1" applyFill="1" applyBorder="1" applyAlignment="1" applyProtection="1">
      <alignment horizontal="center" vertical="center"/>
      <protection/>
    </xf>
    <xf numFmtId="1" fontId="13" fillId="18" borderId="83" xfId="0" applyNumberFormat="1" applyFont="1" applyFill="1" applyBorder="1" applyAlignment="1" applyProtection="1">
      <alignment horizontal="center" vertical="center"/>
      <protection/>
    </xf>
    <xf numFmtId="1" fontId="13" fillId="18" borderId="85" xfId="0" applyNumberFormat="1" applyFont="1" applyFill="1" applyBorder="1" applyAlignment="1" applyProtection="1">
      <alignment horizontal="center" vertical="center"/>
      <protection/>
    </xf>
    <xf numFmtId="1" fontId="13" fillId="18" borderId="84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12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3" fillId="0" borderId="47" xfId="0" applyNumberFormat="1" applyFont="1" applyBorder="1" applyAlignment="1" applyProtection="1">
      <alignment horizontal="center" vertical="center" textRotation="90"/>
      <protection/>
    </xf>
    <xf numFmtId="0" fontId="13" fillId="0" borderId="28" xfId="0" applyNumberFormat="1" applyFont="1" applyBorder="1" applyAlignment="1" applyProtection="1">
      <alignment horizontal="center" vertical="center" textRotation="90"/>
      <protection/>
    </xf>
    <xf numFmtId="0" fontId="13" fillId="0" borderId="59" xfId="0" applyNumberFormat="1" applyFont="1" applyBorder="1" applyAlignment="1" applyProtection="1">
      <alignment horizontal="center" vertical="center" textRotation="90"/>
      <protection/>
    </xf>
    <xf numFmtId="0" fontId="13" fillId="0" borderId="46" xfId="0" applyNumberFormat="1" applyFont="1" applyBorder="1" applyAlignment="1" applyProtection="1">
      <alignment horizontal="center" vertical="center"/>
      <protection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13" fillId="0" borderId="3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5" fillId="0" borderId="41" xfId="0" applyNumberFormat="1" applyFont="1" applyFill="1" applyBorder="1" applyAlignment="1" applyProtection="1">
      <alignment horizontal="center" vertical="justify"/>
      <protection/>
    </xf>
    <xf numFmtId="0" fontId="5" fillId="0" borderId="40" xfId="0" applyNumberFormat="1" applyFont="1" applyFill="1" applyBorder="1" applyAlignment="1" applyProtection="1">
      <alignment horizontal="center" vertical="justify"/>
      <protection/>
    </xf>
    <xf numFmtId="0" fontId="13" fillId="18" borderId="85" xfId="0" applyNumberFormat="1" applyFont="1" applyFill="1" applyBorder="1" applyAlignment="1" applyProtection="1">
      <alignment horizontal="center" vertical="center"/>
      <protection/>
    </xf>
    <xf numFmtId="0" fontId="13" fillId="18" borderId="82" xfId="0" applyNumberFormat="1" applyFont="1" applyFill="1" applyBorder="1" applyAlignment="1" applyProtection="1">
      <alignment horizontal="center" vertical="center"/>
      <protection/>
    </xf>
    <xf numFmtId="0" fontId="5" fillId="35" borderId="25" xfId="0" applyNumberFormat="1" applyFont="1" applyFill="1" applyBorder="1" applyAlignment="1" applyProtection="1">
      <alignment horizontal="center" vertical="justify"/>
      <protection/>
    </xf>
    <xf numFmtId="0" fontId="13" fillId="0" borderId="68" xfId="0" applyNumberFormat="1" applyFont="1" applyBorder="1" applyAlignment="1" applyProtection="1">
      <alignment horizontal="center" vertical="center"/>
      <protection/>
    </xf>
    <xf numFmtId="0" fontId="0" fillId="0" borderId="79" xfId="0" applyBorder="1" applyAlignment="1">
      <alignment/>
    </xf>
    <xf numFmtId="0" fontId="0" fillId="0" borderId="81" xfId="0" applyBorder="1" applyAlignment="1">
      <alignment/>
    </xf>
    <xf numFmtId="0" fontId="27" fillId="2" borderId="27" xfId="0" applyFont="1" applyFill="1" applyBorder="1" applyAlignment="1" applyProtection="1">
      <alignment horizontal="center" vertical="center" wrapText="1"/>
      <protection/>
    </xf>
    <xf numFmtId="0" fontId="26" fillId="2" borderId="62" xfId="0" applyFont="1" applyFill="1" applyBorder="1" applyAlignment="1" applyProtection="1">
      <alignment horizontal="center" vertical="center" wrapText="1"/>
      <protection/>
    </xf>
    <xf numFmtId="0" fontId="26" fillId="2" borderId="96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left" vertical="justify" wrapText="1"/>
      <protection locked="0"/>
    </xf>
    <xf numFmtId="0" fontId="5" fillId="0" borderId="39" xfId="0" applyFont="1" applyFill="1" applyBorder="1" applyAlignment="1" applyProtection="1">
      <alignment horizontal="left" vertical="justify" wrapText="1"/>
      <protection locked="0"/>
    </xf>
    <xf numFmtId="0" fontId="5" fillId="0" borderId="42" xfId="0" applyFont="1" applyFill="1" applyBorder="1" applyAlignment="1" applyProtection="1">
      <alignment horizontal="left" vertical="justify" wrapText="1"/>
      <protection locked="0"/>
    </xf>
    <xf numFmtId="0" fontId="5" fillId="35" borderId="46" xfId="0" applyNumberFormat="1" applyFont="1" applyFill="1" applyBorder="1" applyAlignment="1" applyProtection="1">
      <alignment horizontal="center" vertical="justify"/>
      <protection/>
    </xf>
    <xf numFmtId="0" fontId="5" fillId="35" borderId="40" xfId="0" applyNumberFormat="1" applyFont="1" applyFill="1" applyBorder="1" applyAlignment="1" applyProtection="1">
      <alignment horizontal="center" vertical="justify"/>
      <protection/>
    </xf>
    <xf numFmtId="0" fontId="13" fillId="0" borderId="41" xfId="0" applyNumberFormat="1" applyFont="1" applyFill="1" applyBorder="1" applyAlignment="1" applyProtection="1">
      <alignment horizontal="center" vertical="justify"/>
      <protection locked="0"/>
    </xf>
    <xf numFmtId="0" fontId="13" fillId="0" borderId="42" xfId="0" applyNumberFormat="1" applyFont="1" applyFill="1" applyBorder="1" applyAlignment="1" applyProtection="1">
      <alignment horizontal="center" vertical="justify"/>
      <protection locked="0"/>
    </xf>
    <xf numFmtId="0" fontId="5" fillId="35" borderId="41" xfId="0" applyNumberFormat="1" applyFont="1" applyFill="1" applyBorder="1" applyAlignment="1" applyProtection="1">
      <alignment horizontal="center" vertical="justify"/>
      <protection/>
    </xf>
    <xf numFmtId="0" fontId="5" fillId="35" borderId="42" xfId="0" applyNumberFormat="1" applyFont="1" applyFill="1" applyBorder="1" applyAlignment="1" applyProtection="1">
      <alignment horizontal="center" vertical="justify"/>
      <protection/>
    </xf>
    <xf numFmtId="0" fontId="5" fillId="0" borderId="11" xfId="0" applyFont="1" applyFill="1" applyBorder="1" applyAlignment="1" applyProtection="1">
      <alignment horizontal="left" vertical="justify" wrapText="1"/>
      <protection locked="0"/>
    </xf>
    <xf numFmtId="0" fontId="5" fillId="0" borderId="19" xfId="0" applyNumberFormat="1" applyFont="1" applyFill="1" applyBorder="1" applyAlignment="1" applyProtection="1">
      <alignment horizontal="center" vertical="justify"/>
      <protection/>
    </xf>
    <xf numFmtId="0" fontId="5" fillId="0" borderId="64" xfId="0" applyFont="1" applyFill="1" applyBorder="1" applyAlignment="1" applyProtection="1">
      <alignment horizontal="left" vertical="justify" wrapText="1"/>
      <protection locked="0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7" fillId="33" borderId="84" xfId="0" applyFont="1" applyFill="1" applyBorder="1" applyAlignment="1" applyProtection="1">
      <alignment horizontal="left" vertical="center" wrapText="1"/>
      <protection/>
    </xf>
    <xf numFmtId="0" fontId="17" fillId="33" borderId="62" xfId="0" applyFont="1" applyFill="1" applyBorder="1" applyAlignment="1" applyProtection="1">
      <alignment horizontal="left" vertical="center" wrapText="1"/>
      <protection/>
    </xf>
    <xf numFmtId="0" fontId="17" fillId="33" borderId="96" xfId="0" applyFont="1" applyFill="1" applyBorder="1" applyAlignment="1" applyProtection="1">
      <alignment horizontal="left" vertical="center" wrapText="1"/>
      <protection/>
    </xf>
    <xf numFmtId="0" fontId="13" fillId="33" borderId="62" xfId="0" applyNumberFormat="1" applyFont="1" applyFill="1" applyBorder="1" applyAlignment="1" applyProtection="1">
      <alignment horizontal="center" vertical="center"/>
      <protection/>
    </xf>
    <xf numFmtId="0" fontId="13" fillId="33" borderId="85" xfId="0" applyNumberFormat="1" applyFont="1" applyFill="1" applyBorder="1" applyAlignment="1" applyProtection="1">
      <alignment horizontal="center" vertical="center"/>
      <protection/>
    </xf>
    <xf numFmtId="0" fontId="26" fillId="33" borderId="27" xfId="0" applyFont="1" applyFill="1" applyBorder="1" applyAlignment="1" applyProtection="1">
      <alignment horizontal="center" vertical="center" wrapText="1"/>
      <protection/>
    </xf>
    <xf numFmtId="0" fontId="26" fillId="33" borderId="62" xfId="0" applyFont="1" applyFill="1" applyBorder="1" applyAlignment="1" applyProtection="1">
      <alignment horizontal="center" vertical="center" wrapText="1"/>
      <protection/>
    </xf>
    <xf numFmtId="0" fontId="26" fillId="33" borderId="96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justify" wrapText="1"/>
      <protection locked="0"/>
    </xf>
    <xf numFmtId="0" fontId="5" fillId="35" borderId="90" xfId="0" applyNumberFormat="1" applyFont="1" applyFill="1" applyBorder="1" applyAlignment="1" applyProtection="1">
      <alignment horizontal="center" vertical="justify"/>
      <protection/>
    </xf>
    <xf numFmtId="0" fontId="13" fillId="0" borderId="89" xfId="0" applyNumberFormat="1" applyFont="1" applyFill="1" applyBorder="1" applyAlignment="1" applyProtection="1">
      <alignment horizontal="center" vertical="justify"/>
      <protection locked="0"/>
    </xf>
    <xf numFmtId="0" fontId="5" fillId="35" borderId="90" xfId="0" applyNumberFormat="1" applyFont="1" applyFill="1" applyBorder="1" applyAlignment="1" applyProtection="1">
      <alignment horizontal="center" vertical="center"/>
      <protection/>
    </xf>
    <xf numFmtId="0" fontId="5" fillId="35" borderId="89" xfId="0" applyNumberFormat="1" applyFont="1" applyFill="1" applyBorder="1" applyAlignment="1" applyProtection="1">
      <alignment horizontal="center" vertical="justify"/>
      <protection/>
    </xf>
    <xf numFmtId="0" fontId="5" fillId="35" borderId="91" xfId="0" applyNumberFormat="1" applyFont="1" applyFill="1" applyBorder="1" applyAlignment="1" applyProtection="1">
      <alignment horizontal="center" vertical="justify"/>
      <protection/>
    </xf>
    <xf numFmtId="0" fontId="5" fillId="35" borderId="33" xfId="0" applyNumberFormat="1" applyFont="1" applyFill="1" applyBorder="1" applyAlignment="1" applyProtection="1">
      <alignment horizontal="center" vertical="justify"/>
      <protection/>
    </xf>
    <xf numFmtId="0" fontId="13" fillId="0" borderId="91" xfId="0" applyNumberFormat="1" applyFont="1" applyFill="1" applyBorder="1" applyAlignment="1" applyProtection="1">
      <alignment horizontal="center" vertical="justify"/>
      <protection locked="0"/>
    </xf>
    <xf numFmtId="0" fontId="5" fillId="35" borderId="33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92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17" fillId="33" borderId="57" xfId="0" applyFont="1" applyFill="1" applyBorder="1" applyAlignment="1" applyProtection="1">
      <alignment horizontal="left" vertical="center" wrapText="1"/>
      <protection/>
    </xf>
    <xf numFmtId="0" fontId="17" fillId="33" borderId="58" xfId="0" applyFont="1" applyFill="1" applyBorder="1" applyAlignment="1" applyProtection="1">
      <alignment horizontal="left" vertical="center" wrapText="1"/>
      <protection/>
    </xf>
    <xf numFmtId="0" fontId="13" fillId="33" borderId="144" xfId="0" applyNumberFormat="1" applyFont="1" applyFill="1" applyBorder="1" applyAlignment="1" applyProtection="1">
      <alignment horizontal="center" vertical="center"/>
      <protection/>
    </xf>
    <xf numFmtId="0" fontId="13" fillId="33" borderId="145" xfId="0" applyNumberFormat="1" applyFont="1" applyFill="1" applyBorder="1" applyAlignment="1" applyProtection="1">
      <alignment horizontal="center" vertical="center"/>
      <protection/>
    </xf>
    <xf numFmtId="0" fontId="13" fillId="33" borderId="146" xfId="0" applyNumberFormat="1" applyFont="1" applyFill="1" applyBorder="1" applyAlignment="1" applyProtection="1">
      <alignment horizontal="center" vertical="center"/>
      <protection/>
    </xf>
    <xf numFmtId="0" fontId="13" fillId="33" borderId="14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justify"/>
      <protection locked="0"/>
    </xf>
    <xf numFmtId="0" fontId="13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/>
      <protection/>
    </xf>
    <xf numFmtId="0" fontId="0" fillId="0" borderId="20" xfId="0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31" xfId="0" applyFont="1" applyFill="1" applyBorder="1" applyAlignment="1">
      <alignment/>
    </xf>
    <xf numFmtId="1" fontId="12" fillId="33" borderId="148" xfId="54" applyNumberFormat="1" applyFont="1" applyFill="1" applyBorder="1" applyAlignment="1" applyProtection="1">
      <alignment horizontal="center" vertical="center" textRotation="90"/>
      <protection locked="0"/>
    </xf>
    <xf numFmtId="0" fontId="35" fillId="0" borderId="149" xfId="0" applyFont="1" applyBorder="1" applyAlignment="1">
      <alignment horizontal="center" vertical="center" textRotation="90"/>
    </xf>
    <xf numFmtId="0" fontId="13" fillId="2" borderId="11" xfId="0" applyFont="1" applyFill="1" applyBorder="1" applyAlignment="1" applyProtection="1">
      <alignment horizontal="center" vertical="justify" wrapText="1"/>
      <protection locked="0"/>
    </xf>
    <xf numFmtId="0" fontId="13" fillId="2" borderId="19" xfId="0" applyFont="1" applyFill="1" applyBorder="1" applyAlignment="1" applyProtection="1">
      <alignment horizontal="center" vertical="justify" wrapText="1"/>
      <protection locked="0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33" fillId="10" borderId="11" xfId="0" applyFont="1" applyFill="1" applyBorder="1" applyAlignment="1" applyProtection="1">
      <alignment horizontal="center" vertical="justify" wrapText="1"/>
      <protection locked="0"/>
    </xf>
    <xf numFmtId="0" fontId="33" fillId="10" borderId="19" xfId="0" applyFont="1" applyFill="1" applyBorder="1" applyAlignment="1" applyProtection="1">
      <alignment horizontal="center" vertical="justify" wrapText="1"/>
      <protection locked="0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left" vertical="justify" wrapText="1"/>
    </xf>
    <xf numFmtId="0" fontId="0" fillId="0" borderId="25" xfId="0" applyBorder="1" applyAlignment="1">
      <alignment horizontal="left" vertical="justify" wrapText="1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>
      <alignment/>
    </xf>
    <xf numFmtId="0" fontId="17" fillId="32" borderId="11" xfId="0" applyFont="1" applyFill="1" applyBorder="1" applyAlignment="1" applyProtection="1">
      <alignment horizontal="center" vertical="justify" wrapText="1"/>
      <protection locked="0"/>
    </xf>
    <xf numFmtId="0" fontId="17" fillId="32" borderId="19" xfId="0" applyFont="1" applyFill="1" applyBorder="1" applyAlignment="1" applyProtection="1">
      <alignment horizontal="center" vertical="justify" wrapText="1"/>
      <protection locked="0"/>
    </xf>
    <xf numFmtId="0" fontId="17" fillId="32" borderId="25" xfId="0" applyFont="1" applyFill="1" applyBorder="1" applyAlignment="1" applyProtection="1">
      <alignment horizontal="center" vertical="justify" wrapText="1"/>
      <protection locked="0"/>
    </xf>
    <xf numFmtId="0" fontId="37" fillId="0" borderId="11" xfId="0" applyFont="1" applyFill="1" applyBorder="1" applyAlignment="1" applyProtection="1">
      <alignment horizontal="left" vertical="justify" wrapText="1"/>
      <protection locked="0"/>
    </xf>
    <xf numFmtId="0" fontId="37" fillId="0" borderId="19" xfId="0" applyFont="1" applyFill="1" applyBorder="1" applyAlignment="1" applyProtection="1">
      <alignment horizontal="left" vertical="justify" wrapText="1"/>
      <protection locked="0"/>
    </xf>
    <xf numFmtId="0" fontId="37" fillId="0" borderId="25" xfId="0" applyFont="1" applyFill="1" applyBorder="1" applyAlignment="1" applyProtection="1">
      <alignment horizontal="left" vertical="justify" wrapText="1"/>
      <protection locked="0"/>
    </xf>
    <xf numFmtId="0" fontId="13" fillId="33" borderId="82" xfId="0" applyNumberFormat="1" applyFont="1" applyFill="1" applyBorder="1" applyAlignment="1" applyProtection="1">
      <alignment horizontal="center" vertical="justify"/>
      <protection/>
    </xf>
    <xf numFmtId="0" fontId="13" fillId="33" borderId="85" xfId="0" applyNumberFormat="1" applyFont="1" applyFill="1" applyBorder="1" applyAlignment="1" applyProtection="1">
      <alignment horizontal="center" vertical="justify"/>
      <protection/>
    </xf>
    <xf numFmtId="0" fontId="13" fillId="33" borderId="44" xfId="0" applyNumberFormat="1" applyFont="1" applyFill="1" applyBorder="1" applyAlignment="1" applyProtection="1">
      <alignment horizontal="center" vertical="justify"/>
      <protection/>
    </xf>
    <xf numFmtId="0" fontId="17" fillId="33" borderId="62" xfId="0" applyFont="1" applyFill="1" applyBorder="1" applyAlignment="1" applyProtection="1">
      <alignment horizontal="right" vertical="justify" wrapText="1"/>
      <protection/>
    </xf>
    <xf numFmtId="0" fontId="0" fillId="0" borderId="62" xfId="0" applyBorder="1" applyAlignment="1">
      <alignment horizontal="right" vertical="justify"/>
    </xf>
    <xf numFmtId="0" fontId="0" fillId="0" borderId="96" xfId="0" applyBorder="1" applyAlignment="1">
      <alignment horizontal="right" vertical="justify"/>
    </xf>
    <xf numFmtId="1" fontId="13" fillId="33" borderId="32" xfId="0" applyNumberFormat="1" applyFont="1" applyFill="1" applyBorder="1" applyAlignment="1" applyProtection="1">
      <alignment horizontal="center" vertical="justify"/>
      <protection/>
    </xf>
    <xf numFmtId="1" fontId="13" fillId="33" borderId="82" xfId="0" applyNumberFormat="1" applyFont="1" applyFill="1" applyBorder="1" applyAlignment="1" applyProtection="1">
      <alignment horizontal="center" vertical="justify"/>
      <protection/>
    </xf>
    <xf numFmtId="0" fontId="13" fillId="33" borderId="83" xfId="0" applyNumberFormat="1" applyFont="1" applyFill="1" applyBorder="1" applyAlignment="1" applyProtection="1">
      <alignment horizontal="center" vertical="justify"/>
      <protection/>
    </xf>
    <xf numFmtId="0" fontId="13" fillId="0" borderId="44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1" fontId="13" fillId="18" borderId="32" xfId="0" applyNumberFormat="1" applyFont="1" applyFill="1" applyBorder="1" applyAlignment="1" applyProtection="1">
      <alignment horizontal="center" vertical="center"/>
      <protection/>
    </xf>
    <xf numFmtId="1" fontId="13" fillId="18" borderId="82" xfId="0" applyNumberFormat="1" applyFont="1" applyFill="1" applyBorder="1" applyAlignment="1" applyProtection="1">
      <alignment horizontal="center" vertical="center"/>
      <protection/>
    </xf>
    <xf numFmtId="0" fontId="26" fillId="33" borderId="27" xfId="0" applyFont="1" applyFill="1" applyBorder="1" applyAlignment="1" applyProtection="1">
      <alignment horizontal="center" vertical="center" wrapText="1"/>
      <protection/>
    </xf>
    <xf numFmtId="0" fontId="26" fillId="33" borderId="62" xfId="0" applyFont="1" applyFill="1" applyBorder="1" applyAlignment="1" applyProtection="1">
      <alignment horizontal="center" vertical="center" wrapText="1"/>
      <protection/>
    </xf>
    <xf numFmtId="0" fontId="26" fillId="33" borderId="96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vertical="justify" wrapText="1"/>
      <protection locked="0"/>
    </xf>
    <xf numFmtId="0" fontId="37" fillId="0" borderId="19" xfId="0" applyFont="1" applyFill="1" applyBorder="1" applyAlignment="1" applyProtection="1">
      <alignment vertical="justify" wrapText="1"/>
      <protection locked="0"/>
    </xf>
    <xf numFmtId="0" fontId="37" fillId="0" borderId="25" xfId="0" applyFont="1" applyFill="1" applyBorder="1" applyAlignment="1" applyProtection="1">
      <alignment vertical="justify" wrapText="1"/>
      <protection locked="0"/>
    </xf>
    <xf numFmtId="0" fontId="5" fillId="0" borderId="77" xfId="0" applyFont="1" applyBorder="1" applyAlignment="1" applyProtection="1">
      <alignment horizontal="left" vertical="justify" wrapText="1"/>
      <protection locked="0"/>
    </xf>
    <xf numFmtId="0" fontId="5" fillId="0" borderId="35" xfId="0" applyFont="1" applyBorder="1" applyAlignment="1" applyProtection="1">
      <alignment horizontal="left" vertical="justify" wrapText="1"/>
      <protection locked="0"/>
    </xf>
    <xf numFmtId="0" fontId="5" fillId="0" borderId="30" xfId="0" applyFont="1" applyBorder="1" applyAlignment="1" applyProtection="1">
      <alignment horizontal="left" vertical="justify" wrapText="1"/>
      <protection locked="0"/>
    </xf>
    <xf numFmtId="0" fontId="37" fillId="32" borderId="24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50" fillId="32" borderId="24" xfId="0" applyNumberFormat="1" applyFont="1" applyFill="1" applyBorder="1" applyAlignment="1" applyProtection="1">
      <alignment horizontal="center" vertical="center"/>
      <protection/>
    </xf>
    <xf numFmtId="0" fontId="13" fillId="32" borderId="25" xfId="0" applyNumberFormat="1" applyFont="1" applyFill="1" applyBorder="1" applyAlignment="1" applyProtection="1">
      <alignment horizontal="center" vertical="center"/>
      <protection locked="0"/>
    </xf>
    <xf numFmtId="0" fontId="50" fillId="32" borderId="7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51" fillId="0" borderId="11" xfId="0" applyNumberFormat="1" applyFont="1" applyFill="1" applyBorder="1" applyAlignment="1" applyProtection="1">
      <alignment horizontal="center" vertical="center"/>
      <protection locked="0"/>
    </xf>
    <xf numFmtId="0" fontId="51" fillId="0" borderId="25" xfId="0" applyNumberFormat="1" applyFont="1" applyFill="1" applyBorder="1" applyAlignment="1" applyProtection="1">
      <alignment horizontal="center" vertical="center"/>
      <protection locked="0"/>
    </xf>
    <xf numFmtId="0" fontId="37" fillId="0" borderId="11" xfId="0" applyNumberFormat="1" applyFont="1" applyFill="1" applyBorder="1" applyAlignment="1" applyProtection="1">
      <alignment horizontal="center" vertical="center"/>
      <protection locked="0"/>
    </xf>
    <xf numFmtId="0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50" fillId="0" borderId="11" xfId="0" applyNumberFormat="1" applyFont="1" applyFill="1" applyBorder="1" applyAlignment="1" applyProtection="1">
      <alignment horizontal="center" vertical="center"/>
      <protection locked="0"/>
    </xf>
    <xf numFmtId="0" fontId="5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justify" wrapText="1"/>
    </xf>
    <xf numFmtId="0" fontId="0" fillId="0" borderId="25" xfId="0" applyFont="1" applyBorder="1" applyAlignment="1">
      <alignment horizontal="left" vertical="justify" wrapText="1"/>
    </xf>
    <xf numFmtId="0" fontId="49" fillId="33" borderId="64" xfId="0" applyFont="1" applyFill="1" applyBorder="1" applyAlignment="1" applyProtection="1">
      <alignment horizontal="left" vertical="justify" wrapText="1"/>
      <protection/>
    </xf>
    <xf numFmtId="0" fontId="0" fillId="0" borderId="0" xfId="0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02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60" xfId="0" applyBorder="1" applyAlignment="1">
      <alignment vertical="justify" wrapText="1"/>
    </xf>
    <xf numFmtId="0" fontId="33" fillId="32" borderId="11" xfId="0" applyFont="1" applyFill="1" applyBorder="1" applyAlignment="1" applyProtection="1">
      <alignment horizontal="center" vertical="justify" wrapText="1"/>
      <protection locked="0"/>
    </xf>
    <xf numFmtId="0" fontId="33" fillId="32" borderId="19" xfId="0" applyFont="1" applyFill="1" applyBorder="1" applyAlignment="1" applyProtection="1">
      <alignment horizontal="center" vertical="justify" wrapText="1"/>
      <protection locked="0"/>
    </xf>
    <xf numFmtId="0" fontId="33" fillId="32" borderId="25" xfId="0" applyFont="1" applyFill="1" applyBorder="1" applyAlignment="1" applyProtection="1">
      <alignment horizontal="center" vertical="justify" wrapText="1"/>
      <protection locked="0"/>
    </xf>
    <xf numFmtId="0" fontId="5" fillId="32" borderId="7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21" fillId="0" borderId="19" xfId="0" applyFont="1" applyFill="1" applyBorder="1" applyAlignment="1" applyProtection="1">
      <alignment horizontal="left"/>
      <protection/>
    </xf>
    <xf numFmtId="0" fontId="21" fillId="0" borderId="25" xfId="0" applyFont="1" applyFill="1" applyBorder="1" applyAlignment="1" applyProtection="1">
      <alignment horizontal="left"/>
      <protection/>
    </xf>
    <xf numFmtId="0" fontId="13" fillId="0" borderId="27" xfId="0" applyNumberFormat="1" applyFont="1" applyBorder="1" applyAlignment="1" applyProtection="1">
      <alignment horizontal="center" vertical="center"/>
      <protection/>
    </xf>
    <xf numFmtId="0" fontId="13" fillId="0" borderId="62" xfId="0" applyNumberFormat="1" applyFont="1" applyBorder="1" applyAlignment="1" applyProtection="1">
      <alignment horizontal="center" vertical="center"/>
      <protection/>
    </xf>
    <xf numFmtId="0" fontId="13" fillId="0" borderId="96" xfId="0" applyNumberFormat="1" applyFont="1" applyBorder="1" applyAlignment="1" applyProtection="1">
      <alignment horizontal="center" vertical="center"/>
      <protection/>
    </xf>
    <xf numFmtId="196" fontId="13" fillId="33" borderId="59" xfId="0" applyNumberFormat="1" applyFont="1" applyFill="1" applyBorder="1" applyAlignment="1" applyProtection="1">
      <alignment horizontal="center" vertical="justify"/>
      <protection/>
    </xf>
    <xf numFmtId="196" fontId="13" fillId="33" borderId="103" xfId="0" applyNumberFormat="1" applyFont="1" applyFill="1" applyBorder="1" applyAlignment="1" applyProtection="1">
      <alignment horizontal="center" vertical="justify"/>
      <protection/>
    </xf>
    <xf numFmtId="0" fontId="13" fillId="0" borderId="19" xfId="0" applyNumberFormat="1" applyFont="1" applyBorder="1" applyAlignment="1" applyProtection="1">
      <alignment horizontal="center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/>
    </xf>
    <xf numFmtId="0" fontId="13" fillId="33" borderId="59" xfId="0" applyNumberFormat="1" applyFont="1" applyFill="1" applyBorder="1" applyAlignment="1" applyProtection="1">
      <alignment horizontal="center" vertical="justify"/>
      <protection/>
    </xf>
    <xf numFmtId="0" fontId="13" fillId="33" borderId="103" xfId="0" applyNumberFormat="1" applyFont="1" applyFill="1" applyBorder="1" applyAlignment="1" applyProtection="1">
      <alignment horizontal="center" vertical="justify"/>
      <protection/>
    </xf>
    <xf numFmtId="0" fontId="13" fillId="33" borderId="102" xfId="0" applyNumberFormat="1" applyFont="1" applyFill="1" applyBorder="1" applyAlignment="1" applyProtection="1">
      <alignment horizontal="center" vertical="justify"/>
      <protection/>
    </xf>
    <xf numFmtId="0" fontId="13" fillId="33" borderId="60" xfId="0" applyNumberFormat="1" applyFont="1" applyFill="1" applyBorder="1" applyAlignment="1" applyProtection="1">
      <alignment horizontal="center" vertical="justify"/>
      <protection/>
    </xf>
    <xf numFmtId="0" fontId="13" fillId="0" borderId="66" xfId="0" applyNumberFormat="1" applyFont="1" applyBorder="1" applyAlignment="1" applyProtection="1">
      <alignment horizontal="center" vertical="center" textRotation="90"/>
      <protection/>
    </xf>
    <xf numFmtId="0" fontId="13" fillId="0" borderId="122" xfId="0" applyNumberFormat="1" applyFont="1" applyBorder="1" applyAlignment="1" applyProtection="1">
      <alignment horizontal="center" vertical="center" textRotation="90"/>
      <protection/>
    </xf>
    <xf numFmtId="0" fontId="13" fillId="0" borderId="98" xfId="0" applyNumberFormat="1" applyFont="1" applyBorder="1" applyAlignment="1" applyProtection="1">
      <alignment horizontal="center" vertical="center" textRotation="90"/>
      <protection/>
    </xf>
    <xf numFmtId="0" fontId="13" fillId="0" borderId="39" xfId="0" applyNumberFormat="1" applyFont="1" applyBorder="1" applyAlignment="1" applyProtection="1">
      <alignment horizontal="center" vertical="center"/>
      <protection/>
    </xf>
    <xf numFmtId="0" fontId="13" fillId="0" borderId="42" xfId="0" applyNumberFormat="1" applyFont="1" applyBorder="1" applyAlignment="1" applyProtection="1">
      <alignment horizontal="center" vertical="center"/>
      <protection/>
    </xf>
    <xf numFmtId="0" fontId="13" fillId="0" borderId="79" xfId="0" applyNumberFormat="1" applyFont="1" applyBorder="1" applyAlignment="1" applyProtection="1">
      <alignment horizontal="center" vertical="center"/>
      <protection/>
    </xf>
    <xf numFmtId="0" fontId="13" fillId="0" borderId="81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/>
      <protection/>
    </xf>
    <xf numFmtId="0" fontId="33" fillId="0" borderId="11" xfId="0" applyFont="1" applyFill="1" applyBorder="1" applyAlignment="1" applyProtection="1">
      <alignment horizontal="center" vertical="justify" wrapText="1"/>
      <protection locked="0"/>
    </xf>
    <xf numFmtId="0" fontId="33" fillId="0" borderId="19" xfId="0" applyFont="1" applyFill="1" applyBorder="1" applyAlignment="1" applyProtection="1">
      <alignment horizontal="center" vertical="justify" wrapText="1"/>
      <protection locked="0"/>
    </xf>
    <xf numFmtId="0" fontId="33" fillId="0" borderId="25" xfId="0" applyFont="1" applyFill="1" applyBorder="1" applyAlignment="1" applyProtection="1">
      <alignment horizontal="center" vertical="justify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12" fillId="0" borderId="150" xfId="0" applyNumberFormat="1" applyFont="1" applyFill="1" applyBorder="1" applyAlignment="1" applyProtection="1">
      <alignment horizontal="center" vertical="center"/>
      <protection/>
    </xf>
    <xf numFmtId="0" fontId="12" fillId="0" borderId="103" xfId="0" applyNumberFormat="1" applyFont="1" applyFill="1" applyBorder="1" applyAlignment="1" applyProtection="1">
      <alignment horizontal="center" vertical="center"/>
      <protection/>
    </xf>
    <xf numFmtId="0" fontId="12" fillId="0" borderId="102" xfId="0" applyNumberFormat="1" applyFont="1" applyFill="1" applyBorder="1" applyAlignment="1" applyProtection="1">
      <alignment horizontal="center" vertical="center"/>
      <protection/>
    </xf>
    <xf numFmtId="0" fontId="12" fillId="0" borderId="129" xfId="0" applyNumberFormat="1" applyFont="1" applyFill="1" applyBorder="1" applyAlignment="1" applyProtection="1">
      <alignment horizontal="center" vertical="center"/>
      <protection/>
    </xf>
    <xf numFmtId="0" fontId="33" fillId="10" borderId="18" xfId="0" applyFont="1" applyFill="1" applyBorder="1" applyAlignment="1" applyProtection="1">
      <alignment horizontal="center" vertical="justify" wrapText="1"/>
      <protection locked="0"/>
    </xf>
    <xf numFmtId="0" fontId="33" fillId="10" borderId="16" xfId="0" applyFont="1" applyFill="1" applyBorder="1" applyAlignment="1" applyProtection="1">
      <alignment horizontal="center" vertical="justify" wrapText="1"/>
      <protection locked="0"/>
    </xf>
    <xf numFmtId="0" fontId="33" fillId="10" borderId="43" xfId="0" applyFont="1" applyFill="1" applyBorder="1" applyAlignment="1" applyProtection="1">
      <alignment horizontal="center" vertical="justify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58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56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02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12" fillId="0" borderId="151" xfId="0" applyFont="1" applyFill="1" applyBorder="1" applyAlignment="1" applyProtection="1">
      <alignment horizontal="center" vertical="center"/>
      <protection/>
    </xf>
    <xf numFmtId="0" fontId="12" fillId="0" borderId="102" xfId="0" applyFont="1" applyFill="1" applyBorder="1" applyAlignment="1" applyProtection="1">
      <alignment horizontal="center" vertical="center" textRotation="90" wrapText="1"/>
      <protection/>
    </xf>
    <xf numFmtId="0" fontId="12" fillId="0" borderId="103" xfId="0" applyFont="1" applyFill="1" applyBorder="1" applyAlignment="1" applyProtection="1">
      <alignment horizontal="center" vertical="center" textRotation="90" wrapText="1"/>
      <protection/>
    </xf>
    <xf numFmtId="0" fontId="12" fillId="0" borderId="50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2" fillId="0" borderId="59" xfId="0" applyFont="1" applyFill="1" applyBorder="1" applyAlignment="1" applyProtection="1">
      <alignment horizontal="center" vertical="center" textRotation="90" wrapText="1"/>
      <protection/>
    </xf>
    <xf numFmtId="0" fontId="12" fillId="0" borderId="10" xfId="0" applyFont="1" applyFill="1" applyBorder="1" applyAlignment="1" applyProtection="1">
      <alignment horizontal="center" vertical="center" textRotation="90" wrapText="1"/>
      <protection/>
    </xf>
    <xf numFmtId="0" fontId="12" fillId="0" borderId="129" xfId="0" applyFont="1" applyFill="1" applyBorder="1" applyAlignment="1" applyProtection="1">
      <alignment horizontal="center" vertical="center" textRotation="90" wrapText="1"/>
      <protection/>
    </xf>
    <xf numFmtId="0" fontId="13" fillId="0" borderId="150" xfId="0" applyNumberFormat="1" applyFont="1" applyFill="1" applyBorder="1" applyAlignment="1" applyProtection="1">
      <alignment horizontal="center" vertical="center" textRotation="90"/>
      <protection/>
    </xf>
    <xf numFmtId="0" fontId="13" fillId="0" borderId="103" xfId="0" applyNumberFormat="1" applyFont="1" applyFill="1" applyBorder="1" applyAlignment="1" applyProtection="1">
      <alignment horizontal="center" vertical="center" textRotation="90"/>
      <protection/>
    </xf>
    <xf numFmtId="0" fontId="7" fillId="0" borderId="10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36" xfId="0" applyNumberFormat="1" applyFont="1" applyFill="1" applyBorder="1" applyAlignment="1" applyProtection="1">
      <alignment horizontal="center" vertical="center" wrapText="1"/>
      <protection/>
    </xf>
    <xf numFmtId="0" fontId="13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151" xfId="0" applyNumberFormat="1" applyFont="1" applyFill="1" applyBorder="1" applyAlignment="1" applyProtection="1">
      <alignment horizontal="center" vertical="center"/>
      <protection/>
    </xf>
    <xf numFmtId="0" fontId="13" fillId="0" borderId="39" xfId="0" applyNumberFormat="1" applyFont="1" applyFill="1" applyBorder="1" applyAlignment="1" applyProtection="1">
      <alignment horizontal="center" vertical="center" wrapText="1"/>
      <protection/>
    </xf>
    <xf numFmtId="49" fontId="12" fillId="0" borderId="103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02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03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2" xfId="0" applyNumberFormat="1" applyFont="1" applyFill="1" applyBorder="1" applyAlignment="1" applyProtection="1">
      <alignment horizontal="center" vertical="center" textRotation="90"/>
      <protection/>
    </xf>
    <xf numFmtId="0" fontId="13" fillId="0" borderId="129" xfId="0" applyNumberFormat="1" applyFont="1" applyFill="1" applyBorder="1" applyAlignment="1" applyProtection="1">
      <alignment horizontal="center" vertical="center" textRotation="90"/>
      <protection/>
    </xf>
    <xf numFmtId="0" fontId="12" fillId="0" borderId="15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03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11" xfId="0" applyFont="1" applyFill="1" applyBorder="1" applyAlignment="1" applyProtection="1">
      <alignment horizontal="left" vertical="justify" wrapText="1"/>
      <protection locked="0"/>
    </xf>
    <xf numFmtId="0" fontId="37" fillId="0" borderId="19" xfId="0" applyFont="1" applyFill="1" applyBorder="1" applyAlignment="1" applyProtection="1">
      <alignment horizontal="left" vertical="justify" wrapText="1"/>
      <protection locked="0"/>
    </xf>
    <xf numFmtId="0" fontId="37" fillId="0" borderId="25" xfId="0" applyFont="1" applyFill="1" applyBorder="1" applyAlignment="1" applyProtection="1">
      <alignment horizontal="left" vertical="justify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bak_spec_mag_Ав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Work_2\2015-2016\&#1053;&#1072;&#1074;&#1095;&#1072;&#1083;&#1100;&#1085;&#1110;%20&#1087;&#1083;&#1072;&#1085;&#1080;\&#1053;&#1055;+&#1092;&#1086;&#1088;&#1084;\&#1053;&#1055;_&#1041;&#1055;&#1041;&#1042;_2014_&#104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_SRV\Document.s\Document.s\zplan22\TBX_CTAZ_22\Brod_22_c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Work_2\2015-2016\&#1056;&#1054;&#1041;&#1054;&#1063;_&#1055;&#1051;\&#1044;&#1045;&#1053;&#1053;&#1040;\&#1041;&#1050;&#1045;&#1050;\&#1058;&#1041;\&#1056;&#1055;_&#1058;&#1041;_2015_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\Downloads\&#1053;&#1072;&#1074;&#1095;_&#1087;&#1083;&#1072;&#1085;_&#1072;&#1074;&#1090;&#1086;&#1084;&#1072;&#1090;&#1080;&#1079;_2021_&#1073;&#1072;&#1082;_&#1076;&#1077;&#1085;&#1085;&#1072;_15_05_&#1090;&#1077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+План_бак_БПБВ_2013"/>
      <sheetName val="Титул+План_бак_БПБВ_201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к_стац_бр_22"/>
      <sheetName val="2к_стац_бр_22"/>
      <sheetName val="3к_стац_бр_22"/>
      <sheetName val="4к_стац_бр"/>
      <sheetName val="5к_стац_спец_22"/>
      <sheetName val="магістр_15 роки"/>
      <sheetName val="магістр_1 рік"/>
      <sheetName val="шаблон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_бак_2015"/>
      <sheetName val="1 к_2015"/>
      <sheetName val="2к_2013"/>
      <sheetName val="3 к_2013"/>
      <sheetName val="4 к_2012"/>
      <sheetName val="Титул_пиво_2015"/>
      <sheetName val="спец_пиво_2015"/>
      <sheetName val="Титул_cпирт_2015"/>
      <sheetName val="спец_спирт_2015"/>
      <sheetName val="Титул_вино_2015"/>
      <sheetName val="спец_вино_2015"/>
      <sheetName val="Тит_маг_1,5_2015"/>
      <sheetName val="маг 1_2015"/>
      <sheetName val="маг 2 (30 кред)"/>
    </sheetNames>
    <sheetDataSet>
      <sheetData sheetId="0">
        <row r="14">
          <cell r="C14">
            <v>1</v>
          </cell>
          <cell r="D14">
            <v>2</v>
          </cell>
          <cell r="E14">
            <v>3</v>
          </cell>
          <cell r="F14">
            <v>4</v>
          </cell>
          <cell r="G14">
            <v>5</v>
          </cell>
          <cell r="H14">
            <v>6</v>
          </cell>
          <cell r="I14">
            <v>7</v>
          </cell>
          <cell r="J14">
            <v>8</v>
          </cell>
          <cell r="K14">
            <v>9</v>
          </cell>
          <cell r="L14">
            <v>10</v>
          </cell>
          <cell r="M14">
            <v>11</v>
          </cell>
          <cell r="N14">
            <v>12</v>
          </cell>
          <cell r="O14">
            <v>13</v>
          </cell>
          <cell r="P14">
            <v>14</v>
          </cell>
          <cell r="Q14">
            <v>15</v>
          </cell>
          <cell r="R14">
            <v>16</v>
          </cell>
          <cell r="S14">
            <v>17</v>
          </cell>
          <cell r="T14">
            <v>18</v>
          </cell>
          <cell r="U14">
            <v>19</v>
          </cell>
          <cell r="V14">
            <v>20</v>
          </cell>
          <cell r="W14">
            <v>21</v>
          </cell>
          <cell r="X14">
            <v>22</v>
          </cell>
          <cell r="Y14">
            <v>23</v>
          </cell>
          <cell r="Z14">
            <v>24</v>
          </cell>
          <cell r="AA14">
            <v>25</v>
          </cell>
          <cell r="AB14">
            <v>26</v>
          </cell>
          <cell r="AC14">
            <v>27</v>
          </cell>
          <cell r="AD14">
            <v>28</v>
          </cell>
          <cell r="AE14">
            <v>29</v>
          </cell>
          <cell r="AF14">
            <v>30</v>
          </cell>
          <cell r="AG14">
            <v>31</v>
          </cell>
          <cell r="AH14">
            <v>32</v>
          </cell>
          <cell r="AI14">
            <v>33</v>
          </cell>
          <cell r="AJ14">
            <v>34</v>
          </cell>
          <cell r="AK14">
            <v>35</v>
          </cell>
          <cell r="AL14">
            <v>36</v>
          </cell>
          <cell r="AM14">
            <v>37</v>
          </cell>
          <cell r="AN14">
            <v>38</v>
          </cell>
          <cell r="AO14">
            <v>39</v>
          </cell>
          <cell r="AP14">
            <v>40</v>
          </cell>
          <cell r="AQ14">
            <v>41</v>
          </cell>
          <cell r="AR14">
            <v>42</v>
          </cell>
          <cell r="AS14">
            <v>43</v>
          </cell>
          <cell r="AT14">
            <v>44</v>
          </cell>
          <cell r="AU14">
            <v>45</v>
          </cell>
          <cell r="AV14">
            <v>46</v>
          </cell>
          <cell r="AW14">
            <v>47</v>
          </cell>
          <cell r="AX14">
            <v>48</v>
          </cell>
          <cell r="AY14">
            <v>49</v>
          </cell>
          <cell r="AZ14">
            <v>50</v>
          </cell>
          <cell r="BA14">
            <v>51</v>
          </cell>
          <cell r="BB14">
            <v>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П_151_АКС_Титул"/>
      <sheetName val="НП Бак 151_АКС_2021 ДФ шаблон 2"/>
      <sheetName val="ДГЕП"/>
      <sheetName val="ДПНП"/>
      <sheetName val="ДЗФП"/>
      <sheetName val="ДППС 1"/>
      <sheetName val="ДППС 2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33"/>
  <sheetViews>
    <sheetView view="pageBreakPreview" zoomScale="53" zoomScaleNormal="55" zoomScaleSheetLayoutView="53" zoomScalePageLayoutView="0" workbookViewId="0" topLeftCell="A1">
      <selection activeCell="BI13" sqref="BI13"/>
    </sheetView>
  </sheetViews>
  <sheetFormatPr defaultColWidth="8.875" defaultRowHeight="12.75"/>
  <cols>
    <col min="1" max="1" width="7.625" style="3" customWidth="1"/>
    <col min="2" max="2" width="6.625" style="3" customWidth="1"/>
    <col min="3" max="3" width="4.625" style="3" customWidth="1"/>
    <col min="4" max="4" width="6.125" style="3" customWidth="1"/>
    <col min="5" max="10" width="4.75390625" style="3" customWidth="1"/>
    <col min="11" max="11" width="5.625" style="3" customWidth="1"/>
    <col min="12" max="54" width="4.75390625" style="3" customWidth="1"/>
    <col min="55" max="55" width="2.75390625" style="3" customWidth="1"/>
    <col min="56" max="16384" width="8.875" style="3" customWidth="1"/>
  </cols>
  <sheetData>
    <row r="3" spans="1:54" s="1" customFormat="1" ht="22.5" customHeight="1">
      <c r="A3" s="80"/>
      <c r="B3" s="80"/>
      <c r="C3" s="80"/>
      <c r="D3" s="80"/>
      <c r="E3" s="80"/>
      <c r="F3" s="80"/>
      <c r="G3" s="80"/>
      <c r="H3" s="80"/>
      <c r="I3" s="80"/>
      <c r="J3" s="860" t="s">
        <v>0</v>
      </c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861"/>
      <c r="AA3" s="861"/>
      <c r="AB3" s="861"/>
      <c r="AC3" s="861"/>
      <c r="AD3" s="861"/>
      <c r="AE3" s="861"/>
      <c r="AF3" s="861"/>
      <c r="AG3" s="861"/>
      <c r="AH3" s="861"/>
      <c r="AI3" s="861"/>
      <c r="AJ3" s="861"/>
      <c r="AK3" s="861"/>
      <c r="AL3" s="861"/>
      <c r="AM3" s="861"/>
      <c r="AN3" s="861"/>
      <c r="AO3" s="861"/>
      <c r="AP3" s="861"/>
      <c r="AQ3" s="861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1"/>
    </row>
    <row r="4" spans="1:55" ht="22.5" customHeight="1">
      <c r="A4" s="860" t="s">
        <v>1</v>
      </c>
      <c r="B4" s="860"/>
      <c r="C4" s="860"/>
      <c r="D4" s="860"/>
      <c r="E4" s="860"/>
      <c r="F4" s="860"/>
      <c r="G4" s="860"/>
      <c r="H4" s="860"/>
      <c r="I4" s="82"/>
      <c r="J4" s="82"/>
      <c r="K4" s="82"/>
      <c r="L4" s="82"/>
      <c r="M4" s="83"/>
      <c r="N4" s="83"/>
      <c r="O4" s="83"/>
      <c r="P4" s="860" t="s">
        <v>2</v>
      </c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60"/>
      <c r="AG4" s="860"/>
      <c r="AH4" s="860"/>
      <c r="AI4" s="860"/>
      <c r="AJ4" s="860"/>
      <c r="AK4" s="83"/>
      <c r="AL4" s="83"/>
      <c r="AM4" s="84"/>
      <c r="AN4" s="84"/>
      <c r="AO4" s="127" t="s">
        <v>89</v>
      </c>
      <c r="AP4" s="85"/>
      <c r="AQ4" s="84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2"/>
    </row>
    <row r="5" spans="1:55" ht="22.5" customHeight="1">
      <c r="A5" s="859" t="s">
        <v>3</v>
      </c>
      <c r="B5" s="859"/>
      <c r="C5" s="859"/>
      <c r="D5" s="859"/>
      <c r="E5" s="859"/>
      <c r="F5" s="859"/>
      <c r="G5" s="859"/>
      <c r="H5" s="859"/>
      <c r="I5" s="87"/>
      <c r="J5" s="87"/>
      <c r="K5" s="87"/>
      <c r="L5" s="87"/>
      <c r="M5" s="87"/>
      <c r="N5" s="87"/>
      <c r="O5" s="87"/>
      <c r="P5" s="863" t="s">
        <v>4</v>
      </c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3"/>
      <c r="AC5" s="863"/>
      <c r="AD5" s="863"/>
      <c r="AE5" s="863"/>
      <c r="AF5" s="863"/>
      <c r="AG5" s="863"/>
      <c r="AH5" s="863"/>
      <c r="AI5" s="863"/>
      <c r="AJ5" s="863"/>
      <c r="AK5" s="87"/>
      <c r="AL5" s="87"/>
      <c r="AM5" s="88"/>
      <c r="AN5" s="88"/>
      <c r="AO5" s="88" t="s">
        <v>5</v>
      </c>
      <c r="AP5" s="85"/>
      <c r="AQ5" s="88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90"/>
      <c r="BC5" s="2"/>
    </row>
    <row r="6" spans="1:55" ht="18.75" customHeight="1">
      <c r="A6" s="67"/>
      <c r="B6" s="67"/>
      <c r="C6" s="67"/>
      <c r="D6" s="67"/>
      <c r="E6" s="67"/>
      <c r="F6" s="67"/>
      <c r="G6" s="67"/>
      <c r="H6" s="67"/>
      <c r="I6" s="67"/>
      <c r="J6" s="63"/>
      <c r="K6" s="63"/>
      <c r="L6" s="63"/>
      <c r="M6" s="87"/>
      <c r="N6" s="87"/>
      <c r="O6" s="87"/>
      <c r="P6" s="859" t="s">
        <v>6</v>
      </c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59"/>
      <c r="AC6" s="859"/>
      <c r="AD6" s="859"/>
      <c r="AE6" s="859"/>
      <c r="AF6" s="859"/>
      <c r="AG6" s="859"/>
      <c r="AH6" s="859"/>
      <c r="AI6" s="859"/>
      <c r="AJ6" s="859"/>
      <c r="AK6" s="87"/>
      <c r="AL6" s="87"/>
      <c r="AM6" s="67"/>
      <c r="AN6" s="67"/>
      <c r="AO6" s="239" t="s">
        <v>92</v>
      </c>
      <c r="AP6" s="240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"/>
    </row>
    <row r="7" spans="1:55" ht="18.75" customHeight="1">
      <c r="A7" s="859" t="s">
        <v>111</v>
      </c>
      <c r="B7" s="859"/>
      <c r="C7" s="859"/>
      <c r="D7" s="859"/>
      <c r="E7" s="859"/>
      <c r="F7" s="859"/>
      <c r="G7" s="859"/>
      <c r="H7" s="859"/>
      <c r="I7" s="87"/>
      <c r="J7" s="63"/>
      <c r="K7" s="91"/>
      <c r="L7" s="91"/>
      <c r="M7" s="87"/>
      <c r="N7" s="87"/>
      <c r="O7" s="87"/>
      <c r="P7" s="859" t="s">
        <v>7</v>
      </c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59"/>
      <c r="AB7" s="859"/>
      <c r="AC7" s="859"/>
      <c r="AD7" s="859"/>
      <c r="AE7" s="859"/>
      <c r="AF7" s="859"/>
      <c r="AG7" s="859"/>
      <c r="AH7" s="859"/>
      <c r="AI7" s="859"/>
      <c r="AJ7" s="859"/>
      <c r="AK7" s="87"/>
      <c r="AL7" s="87"/>
      <c r="AM7" s="66"/>
      <c r="AN7" s="66"/>
      <c r="AO7" s="242" t="s">
        <v>411</v>
      </c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"/>
    </row>
    <row r="8" spans="1:55" ht="23.25" customHeight="1">
      <c r="A8" s="859" t="s">
        <v>112</v>
      </c>
      <c r="B8" s="859"/>
      <c r="C8" s="859"/>
      <c r="D8" s="859"/>
      <c r="E8" s="859"/>
      <c r="F8" s="859"/>
      <c r="G8" s="859"/>
      <c r="H8" s="859"/>
      <c r="I8" s="87"/>
      <c r="J8" s="63"/>
      <c r="K8" s="856" t="s">
        <v>200</v>
      </c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6"/>
      <c r="AD8" s="856"/>
      <c r="AE8" s="856"/>
      <c r="AF8" s="856"/>
      <c r="AG8" s="856"/>
      <c r="AH8" s="856"/>
      <c r="AI8" s="856"/>
      <c r="AJ8" s="856"/>
      <c r="AK8" s="856"/>
      <c r="AL8" s="856"/>
      <c r="AM8" s="856"/>
      <c r="AN8" s="856"/>
      <c r="AO8" s="862" t="s">
        <v>410</v>
      </c>
      <c r="AP8" s="862"/>
      <c r="AQ8" s="862"/>
      <c r="AR8" s="862"/>
      <c r="AS8" s="862"/>
      <c r="AT8" s="862"/>
      <c r="AU8" s="862"/>
      <c r="AV8" s="862"/>
      <c r="AW8" s="862"/>
      <c r="AX8" s="862"/>
      <c r="AY8" s="862"/>
      <c r="AZ8" s="862"/>
      <c r="BA8" s="862"/>
      <c r="BB8" s="862"/>
      <c r="BC8" s="2"/>
    </row>
    <row r="9" spans="1:55" ht="23.25" customHeight="1">
      <c r="A9" s="62" t="s">
        <v>113</v>
      </c>
      <c r="B9" s="62"/>
      <c r="C9" s="62"/>
      <c r="D9" s="62"/>
      <c r="E9" s="62"/>
      <c r="F9" s="62"/>
      <c r="G9" s="62"/>
      <c r="H9" s="62"/>
      <c r="I9" s="62"/>
      <c r="J9" s="62"/>
      <c r="K9" s="234"/>
      <c r="L9" s="235"/>
      <c r="M9" s="856" t="s">
        <v>201</v>
      </c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  <c r="AD9" s="856"/>
      <c r="AE9" s="856"/>
      <c r="AF9" s="856"/>
      <c r="AG9" s="856"/>
      <c r="AH9" s="856"/>
      <c r="AI9" s="856"/>
      <c r="AJ9" s="856"/>
      <c r="AK9" s="856"/>
      <c r="AL9" s="856"/>
      <c r="AM9" s="856"/>
      <c r="AN9" s="236"/>
      <c r="AO9" s="112"/>
      <c r="AP9" s="66"/>
      <c r="AQ9" s="66"/>
      <c r="AR9" s="66"/>
      <c r="AS9" s="66"/>
      <c r="AT9" s="66"/>
      <c r="AU9" s="66"/>
      <c r="AV9" s="66"/>
      <c r="AW9" s="66"/>
      <c r="AX9" s="67"/>
      <c r="AY9" s="67"/>
      <c r="AZ9" s="67"/>
      <c r="BA9" s="67"/>
      <c r="BB9" s="67"/>
      <c r="BC9" s="4"/>
    </row>
    <row r="10" spans="1:55" ht="23.25" customHeight="1">
      <c r="A10" s="67" t="s">
        <v>77</v>
      </c>
      <c r="B10" s="104"/>
      <c r="C10" s="104"/>
      <c r="D10" s="104"/>
      <c r="E10" s="104"/>
      <c r="F10" s="104"/>
      <c r="G10" s="104"/>
      <c r="H10" s="104"/>
      <c r="I10" s="104"/>
      <c r="J10" s="62"/>
      <c r="K10" s="237"/>
      <c r="L10" s="238"/>
      <c r="M10" s="858" t="s">
        <v>287</v>
      </c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856"/>
      <c r="AD10" s="856"/>
      <c r="AE10" s="856"/>
      <c r="AF10" s="856"/>
      <c r="AG10" s="856"/>
      <c r="AH10" s="856"/>
      <c r="AI10" s="856"/>
      <c r="AJ10" s="856"/>
      <c r="AK10" s="856"/>
      <c r="AL10" s="856"/>
      <c r="AM10" s="856"/>
      <c r="AN10" s="236"/>
      <c r="AO10" s="112"/>
      <c r="AP10" s="66"/>
      <c r="AQ10" s="67"/>
      <c r="AR10" s="67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5"/>
    </row>
    <row r="11" spans="1:55" ht="18" customHeight="1" hidden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857"/>
      <c r="AM11" s="857"/>
      <c r="AN11" s="857"/>
      <c r="AO11" s="857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6"/>
    </row>
    <row r="12" spans="1:54" ht="33.75" customHeight="1" thickBot="1">
      <c r="A12" s="855" t="s">
        <v>114</v>
      </c>
      <c r="B12" s="855"/>
      <c r="C12" s="855"/>
      <c r="D12" s="855"/>
      <c r="E12" s="855"/>
      <c r="F12" s="855"/>
      <c r="G12" s="855"/>
      <c r="H12" s="855"/>
      <c r="I12" s="855"/>
      <c r="J12" s="855"/>
      <c r="K12" s="855"/>
      <c r="L12" s="855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1:54" s="65" customFormat="1" ht="21" customHeight="1" thickBot="1" thickTop="1">
      <c r="A13" s="851" t="s">
        <v>8</v>
      </c>
      <c r="B13" s="852"/>
      <c r="C13" s="852"/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2"/>
      <c r="AO13" s="852"/>
      <c r="AP13" s="852"/>
      <c r="AQ13" s="852"/>
      <c r="AR13" s="852"/>
      <c r="AS13" s="852"/>
      <c r="AT13" s="852"/>
      <c r="AU13" s="852"/>
      <c r="AV13" s="852"/>
      <c r="AW13" s="852"/>
      <c r="AX13" s="852"/>
      <c r="AY13" s="852"/>
      <c r="AZ13" s="852"/>
      <c r="BA13" s="852"/>
      <c r="BB13" s="853"/>
    </row>
    <row r="14" spans="1:55" s="1" customFormat="1" ht="21" customHeight="1" thickBot="1" thickTop="1">
      <c r="A14" s="854" t="s">
        <v>9</v>
      </c>
      <c r="B14" s="829"/>
      <c r="C14" s="826" t="s">
        <v>10</v>
      </c>
      <c r="D14" s="827"/>
      <c r="E14" s="827"/>
      <c r="F14" s="827"/>
      <c r="G14" s="829"/>
      <c r="H14" s="826" t="s">
        <v>11</v>
      </c>
      <c r="I14" s="827"/>
      <c r="J14" s="827"/>
      <c r="K14" s="829"/>
      <c r="L14" s="826" t="s">
        <v>12</v>
      </c>
      <c r="M14" s="827"/>
      <c r="N14" s="827"/>
      <c r="O14" s="829"/>
      <c r="P14" s="826" t="s">
        <v>13</v>
      </c>
      <c r="Q14" s="827"/>
      <c r="R14" s="827"/>
      <c r="S14" s="827"/>
      <c r="T14" s="829"/>
      <c r="U14" s="826" t="s">
        <v>14</v>
      </c>
      <c r="V14" s="827"/>
      <c r="W14" s="827"/>
      <c r="X14" s="829"/>
      <c r="Y14" s="826" t="s">
        <v>15</v>
      </c>
      <c r="Z14" s="827"/>
      <c r="AA14" s="827"/>
      <c r="AB14" s="829"/>
      <c r="AC14" s="826" t="s">
        <v>16</v>
      </c>
      <c r="AD14" s="827"/>
      <c r="AE14" s="827"/>
      <c r="AF14" s="827"/>
      <c r="AG14" s="829"/>
      <c r="AH14" s="826" t="s">
        <v>17</v>
      </c>
      <c r="AI14" s="827"/>
      <c r="AJ14" s="827"/>
      <c r="AK14" s="829"/>
      <c r="AL14" s="826" t="s">
        <v>18</v>
      </c>
      <c r="AM14" s="827"/>
      <c r="AN14" s="827"/>
      <c r="AO14" s="829"/>
      <c r="AP14" s="826" t="s">
        <v>19</v>
      </c>
      <c r="AQ14" s="827"/>
      <c r="AR14" s="827"/>
      <c r="AS14" s="827"/>
      <c r="AT14" s="829"/>
      <c r="AU14" s="826" t="s">
        <v>20</v>
      </c>
      <c r="AV14" s="827"/>
      <c r="AW14" s="827"/>
      <c r="AX14" s="829"/>
      <c r="AY14" s="826" t="s">
        <v>21</v>
      </c>
      <c r="AZ14" s="827"/>
      <c r="BA14" s="827"/>
      <c r="BB14" s="828"/>
      <c r="BC14" s="64"/>
    </row>
    <row r="15" spans="1:54" s="1" customFormat="1" ht="21" customHeight="1" thickTop="1">
      <c r="A15" s="849" t="s">
        <v>22</v>
      </c>
      <c r="B15" s="850"/>
      <c r="C15" s="105">
        <f>'[3]Титул_бак_2015'!C14</f>
        <v>1</v>
      </c>
      <c r="D15" s="106">
        <f>'[3]Титул_бак_2015'!D14</f>
        <v>2</v>
      </c>
      <c r="E15" s="106">
        <f>'[3]Титул_бак_2015'!E14</f>
        <v>3</v>
      </c>
      <c r="F15" s="106">
        <f>'[3]Титул_бак_2015'!F14</f>
        <v>4</v>
      </c>
      <c r="G15" s="106">
        <f>'[3]Титул_бак_2015'!G14</f>
        <v>5</v>
      </c>
      <c r="H15" s="106">
        <f>'[3]Титул_бак_2015'!H14</f>
        <v>6</v>
      </c>
      <c r="I15" s="106">
        <f>'[3]Титул_бак_2015'!I14</f>
        <v>7</v>
      </c>
      <c r="J15" s="106">
        <f>'[3]Титул_бак_2015'!J14</f>
        <v>8</v>
      </c>
      <c r="K15" s="106">
        <f>'[3]Титул_бак_2015'!K14</f>
        <v>9</v>
      </c>
      <c r="L15" s="106">
        <f>'[3]Титул_бак_2015'!L14</f>
        <v>10</v>
      </c>
      <c r="M15" s="106">
        <f>'[3]Титул_бак_2015'!M14</f>
        <v>11</v>
      </c>
      <c r="N15" s="106">
        <f>'[3]Титул_бак_2015'!N14</f>
        <v>12</v>
      </c>
      <c r="O15" s="106">
        <f>'[3]Титул_бак_2015'!O14</f>
        <v>13</v>
      </c>
      <c r="P15" s="106">
        <f>'[3]Титул_бак_2015'!P14</f>
        <v>14</v>
      </c>
      <c r="Q15" s="106">
        <f>'[3]Титул_бак_2015'!Q14</f>
        <v>15</v>
      </c>
      <c r="R15" s="106">
        <f>'[3]Титул_бак_2015'!R14</f>
        <v>16</v>
      </c>
      <c r="S15" s="106">
        <f>'[3]Титул_бак_2015'!S14</f>
        <v>17</v>
      </c>
      <c r="T15" s="106">
        <f>'[3]Титул_бак_2015'!T14</f>
        <v>18</v>
      </c>
      <c r="U15" s="106">
        <f>'[3]Титул_бак_2015'!U14</f>
        <v>19</v>
      </c>
      <c r="V15" s="106">
        <f>'[3]Титул_бак_2015'!V14</f>
        <v>20</v>
      </c>
      <c r="W15" s="106">
        <f>'[3]Титул_бак_2015'!W14</f>
        <v>21</v>
      </c>
      <c r="X15" s="106">
        <f>'[3]Титул_бак_2015'!X14</f>
        <v>22</v>
      </c>
      <c r="Y15" s="106">
        <f>'[3]Титул_бак_2015'!Y14</f>
        <v>23</v>
      </c>
      <c r="Z15" s="106">
        <f>'[3]Титул_бак_2015'!Z14</f>
        <v>24</v>
      </c>
      <c r="AA15" s="106">
        <f>'[3]Титул_бак_2015'!AA14</f>
        <v>25</v>
      </c>
      <c r="AB15" s="106">
        <f>'[3]Титул_бак_2015'!AB14</f>
        <v>26</v>
      </c>
      <c r="AC15" s="106">
        <f>'[3]Титул_бак_2015'!AC14</f>
        <v>27</v>
      </c>
      <c r="AD15" s="106">
        <f>'[3]Титул_бак_2015'!AD14</f>
        <v>28</v>
      </c>
      <c r="AE15" s="106">
        <f>'[3]Титул_бак_2015'!AE14</f>
        <v>29</v>
      </c>
      <c r="AF15" s="106">
        <f>'[3]Титул_бак_2015'!AF14</f>
        <v>30</v>
      </c>
      <c r="AG15" s="106">
        <f>'[3]Титул_бак_2015'!AG14</f>
        <v>31</v>
      </c>
      <c r="AH15" s="106">
        <f>'[3]Титул_бак_2015'!AH14</f>
        <v>32</v>
      </c>
      <c r="AI15" s="106">
        <f>'[3]Титул_бак_2015'!AI14</f>
        <v>33</v>
      </c>
      <c r="AJ15" s="106">
        <f>'[3]Титул_бак_2015'!AJ14</f>
        <v>34</v>
      </c>
      <c r="AK15" s="106">
        <f>'[3]Титул_бак_2015'!AK14</f>
        <v>35</v>
      </c>
      <c r="AL15" s="106">
        <f>'[3]Титул_бак_2015'!AL14</f>
        <v>36</v>
      </c>
      <c r="AM15" s="106">
        <f>'[3]Титул_бак_2015'!AM14</f>
        <v>37</v>
      </c>
      <c r="AN15" s="106">
        <f>'[3]Титул_бак_2015'!AN14</f>
        <v>38</v>
      </c>
      <c r="AO15" s="106">
        <f>'[3]Титул_бак_2015'!AO14</f>
        <v>39</v>
      </c>
      <c r="AP15" s="106">
        <f>'[3]Титул_бак_2015'!AP14</f>
        <v>40</v>
      </c>
      <c r="AQ15" s="106">
        <f>'[3]Титул_бак_2015'!AQ14</f>
        <v>41</v>
      </c>
      <c r="AR15" s="106">
        <f>'[3]Титул_бак_2015'!AR14</f>
        <v>42</v>
      </c>
      <c r="AS15" s="106">
        <f>'[3]Титул_бак_2015'!AS14</f>
        <v>43</v>
      </c>
      <c r="AT15" s="106">
        <f>'[3]Титул_бак_2015'!AT14</f>
        <v>44</v>
      </c>
      <c r="AU15" s="106">
        <f>'[3]Титул_бак_2015'!AU14</f>
        <v>45</v>
      </c>
      <c r="AV15" s="106">
        <f>'[3]Титул_бак_2015'!AV14</f>
        <v>46</v>
      </c>
      <c r="AW15" s="106">
        <f>'[3]Титул_бак_2015'!AW14</f>
        <v>47</v>
      </c>
      <c r="AX15" s="106">
        <f>'[3]Титул_бак_2015'!AX14</f>
        <v>48</v>
      </c>
      <c r="AY15" s="106">
        <f>'[3]Титул_бак_2015'!AY14</f>
        <v>49</v>
      </c>
      <c r="AZ15" s="106">
        <f>'[3]Титул_бак_2015'!AZ14</f>
        <v>50</v>
      </c>
      <c r="BA15" s="106">
        <f>'[3]Титул_бак_2015'!BA14</f>
        <v>51</v>
      </c>
      <c r="BB15" s="107">
        <f>'[3]Титул_бак_2015'!BB14</f>
        <v>52</v>
      </c>
    </row>
    <row r="16" spans="1:55" s="1" customFormat="1" ht="21" customHeight="1">
      <c r="A16" s="837" t="s">
        <v>29</v>
      </c>
      <c r="B16" s="123">
        <v>1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 t="s">
        <v>70</v>
      </c>
      <c r="S16" s="228" t="s">
        <v>71</v>
      </c>
      <c r="T16" s="228" t="s">
        <v>24</v>
      </c>
      <c r="U16" s="228" t="s">
        <v>24</v>
      </c>
      <c r="V16" s="228"/>
      <c r="W16" s="228"/>
      <c r="X16" s="228"/>
      <c r="Y16" s="228"/>
      <c r="Z16" s="228"/>
      <c r="AA16" s="228"/>
      <c r="AB16" s="228" t="s">
        <v>72</v>
      </c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 t="s">
        <v>70</v>
      </c>
      <c r="AQ16" s="228" t="s">
        <v>23</v>
      </c>
      <c r="AR16" s="228" t="s">
        <v>23</v>
      </c>
      <c r="AS16" s="228" t="s">
        <v>24</v>
      </c>
      <c r="AT16" s="228" t="s">
        <v>24</v>
      </c>
      <c r="AU16" s="228" t="s">
        <v>24</v>
      </c>
      <c r="AV16" s="228" t="s">
        <v>24</v>
      </c>
      <c r="AW16" s="228" t="s">
        <v>24</v>
      </c>
      <c r="AX16" s="228" t="s">
        <v>24</v>
      </c>
      <c r="AY16" s="228" t="s">
        <v>24</v>
      </c>
      <c r="AZ16" s="228" t="s">
        <v>24</v>
      </c>
      <c r="BA16" s="228" t="s">
        <v>24</v>
      </c>
      <c r="BB16" s="229" t="s">
        <v>24</v>
      </c>
      <c r="BC16" s="7"/>
    </row>
    <row r="17" spans="1:55" s="1" customFormat="1" ht="21" customHeight="1">
      <c r="A17" s="838"/>
      <c r="B17" s="123">
        <v>2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 t="s">
        <v>70</v>
      </c>
      <c r="S17" s="228" t="s">
        <v>71</v>
      </c>
      <c r="T17" s="228" t="s">
        <v>24</v>
      </c>
      <c r="U17" s="228" t="s">
        <v>24</v>
      </c>
      <c r="V17" s="228"/>
      <c r="W17" s="228"/>
      <c r="X17" s="228"/>
      <c r="Y17" s="228"/>
      <c r="Z17" s="228"/>
      <c r="AA17" s="228"/>
      <c r="AB17" s="228" t="s">
        <v>72</v>
      </c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 t="s">
        <v>70</v>
      </c>
      <c r="AQ17" s="228" t="s">
        <v>23</v>
      </c>
      <c r="AR17" s="228" t="s">
        <v>23</v>
      </c>
      <c r="AS17" s="228" t="s">
        <v>24</v>
      </c>
      <c r="AT17" s="228" t="s">
        <v>24</v>
      </c>
      <c r="AU17" s="228" t="s">
        <v>24</v>
      </c>
      <c r="AV17" s="228" t="s">
        <v>24</v>
      </c>
      <c r="AW17" s="228" t="s">
        <v>24</v>
      </c>
      <c r="AX17" s="228" t="s">
        <v>24</v>
      </c>
      <c r="AY17" s="228" t="s">
        <v>24</v>
      </c>
      <c r="AZ17" s="228" t="s">
        <v>24</v>
      </c>
      <c r="BA17" s="228" t="s">
        <v>24</v>
      </c>
      <c r="BB17" s="229" t="s">
        <v>24</v>
      </c>
      <c r="BC17" s="7"/>
    </row>
    <row r="18" spans="1:55" s="1" customFormat="1" ht="21" customHeight="1">
      <c r="A18" s="838"/>
      <c r="B18" s="123">
        <v>3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 t="s">
        <v>70</v>
      </c>
      <c r="S18" s="228" t="s">
        <v>23</v>
      </c>
      <c r="T18" s="228" t="s">
        <v>24</v>
      </c>
      <c r="U18" s="228" t="s">
        <v>24</v>
      </c>
      <c r="V18" s="228"/>
      <c r="W18" s="228"/>
      <c r="X18" s="228"/>
      <c r="Y18" s="228"/>
      <c r="Z18" s="228"/>
      <c r="AA18" s="228"/>
      <c r="AB18" s="228" t="s">
        <v>72</v>
      </c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 t="s">
        <v>70</v>
      </c>
      <c r="AQ18" s="228" t="s">
        <v>23</v>
      </c>
      <c r="AR18" s="228" t="s">
        <v>23</v>
      </c>
      <c r="AS18" s="228" t="s">
        <v>24</v>
      </c>
      <c r="AT18" s="228" t="s">
        <v>24</v>
      </c>
      <c r="AU18" s="228" t="s">
        <v>24</v>
      </c>
      <c r="AV18" s="228" t="s">
        <v>24</v>
      </c>
      <c r="AW18" s="228" t="s">
        <v>24</v>
      </c>
      <c r="AX18" s="228" t="s">
        <v>24</v>
      </c>
      <c r="AY18" s="228" t="s">
        <v>24</v>
      </c>
      <c r="AZ18" s="228" t="s">
        <v>24</v>
      </c>
      <c r="BA18" s="228" t="s">
        <v>24</v>
      </c>
      <c r="BB18" s="229" t="s">
        <v>24</v>
      </c>
      <c r="BC18" s="7"/>
    </row>
    <row r="19" spans="1:55" s="1" customFormat="1" ht="21" customHeight="1" thickBot="1">
      <c r="A19" s="839"/>
      <c r="B19" s="108">
        <v>4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 t="s">
        <v>70</v>
      </c>
      <c r="S19" s="230" t="s">
        <v>23</v>
      </c>
      <c r="T19" s="230" t="s">
        <v>24</v>
      </c>
      <c r="U19" s="230" t="s">
        <v>24</v>
      </c>
      <c r="V19" s="230" t="s">
        <v>108</v>
      </c>
      <c r="W19" s="230" t="s">
        <v>108</v>
      </c>
      <c r="X19" s="230" t="s">
        <v>108</v>
      </c>
      <c r="Y19" s="230" t="s">
        <v>108</v>
      </c>
      <c r="Z19" s="230" t="s">
        <v>108</v>
      </c>
      <c r="AA19" s="230" t="s">
        <v>108</v>
      </c>
      <c r="AB19" s="230"/>
      <c r="AC19" s="230"/>
      <c r="AD19" s="230"/>
      <c r="AE19" s="230"/>
      <c r="AF19" s="230"/>
      <c r="AG19" s="230"/>
      <c r="AH19" s="230"/>
      <c r="AI19" s="230"/>
      <c r="AJ19" s="230"/>
      <c r="AK19" s="230" t="s">
        <v>70</v>
      </c>
      <c r="AL19" s="230" t="s">
        <v>23</v>
      </c>
      <c r="AM19" s="230" t="s">
        <v>103</v>
      </c>
      <c r="AN19" s="230" t="s">
        <v>103</v>
      </c>
      <c r="AO19" s="230" t="s">
        <v>103</v>
      </c>
      <c r="AP19" s="230" t="s">
        <v>103</v>
      </c>
      <c r="AQ19" s="230" t="s">
        <v>103</v>
      </c>
      <c r="AR19" s="230" t="s">
        <v>103</v>
      </c>
      <c r="AS19" s="230"/>
      <c r="AT19" s="230"/>
      <c r="AU19" s="230"/>
      <c r="AV19" s="230"/>
      <c r="AW19" s="230"/>
      <c r="AX19" s="230"/>
      <c r="AY19" s="230"/>
      <c r="AZ19" s="230"/>
      <c r="BA19" s="230"/>
      <c r="BB19" s="231"/>
      <c r="BC19" s="7"/>
    </row>
    <row r="20" spans="1:55" ht="21" customHeight="1" thickTop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7"/>
    </row>
    <row r="21" spans="1:55" ht="21" customHeight="1" thickBot="1">
      <c r="A21" s="836" t="s">
        <v>27</v>
      </c>
      <c r="B21" s="836"/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109"/>
      <c r="T21" s="122"/>
      <c r="U21" s="122"/>
      <c r="V21" s="830" t="s">
        <v>28</v>
      </c>
      <c r="W21" s="830"/>
      <c r="X21" s="830"/>
      <c r="Y21" s="830"/>
      <c r="Z21" s="830"/>
      <c r="AA21" s="830"/>
      <c r="AB21" s="830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7"/>
    </row>
    <row r="22" spans="1:55" ht="18" customHeight="1" thickBot="1">
      <c r="A22" s="840" t="s">
        <v>29</v>
      </c>
      <c r="B22" s="841"/>
      <c r="C22" s="842"/>
      <c r="D22" s="814" t="s">
        <v>83</v>
      </c>
      <c r="E22" s="814"/>
      <c r="F22" s="831" t="s">
        <v>99</v>
      </c>
      <c r="G22" s="831" t="s">
        <v>100</v>
      </c>
      <c r="H22" s="814" t="s">
        <v>84</v>
      </c>
      <c r="I22" s="814"/>
      <c r="J22" s="814" t="s">
        <v>104</v>
      </c>
      <c r="K22" s="814"/>
      <c r="L22" s="814" t="s">
        <v>85</v>
      </c>
      <c r="M22" s="814"/>
      <c r="N22" s="817" t="s">
        <v>30</v>
      </c>
      <c r="O22" s="818"/>
      <c r="P22" s="819"/>
      <c r="Q22" s="110"/>
      <c r="R22" s="110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783" t="s">
        <v>31</v>
      </c>
      <c r="AG22" s="784"/>
      <c r="AH22" s="784"/>
      <c r="AI22" s="784"/>
      <c r="AJ22" s="784"/>
      <c r="AK22" s="784"/>
      <c r="AL22" s="784"/>
      <c r="AM22" s="784"/>
      <c r="AN22" s="784"/>
      <c r="AO22" s="784"/>
      <c r="AP22" s="784"/>
      <c r="AQ22" s="784"/>
      <c r="AR22" s="784"/>
      <c r="AS22" s="784"/>
      <c r="AT22" s="784"/>
      <c r="AU22" s="784" t="s">
        <v>32</v>
      </c>
      <c r="AV22" s="784"/>
      <c r="AW22" s="784"/>
      <c r="AX22" s="784"/>
      <c r="AY22" s="784" t="s">
        <v>33</v>
      </c>
      <c r="AZ22" s="784"/>
      <c r="BA22" s="784"/>
      <c r="BB22" s="785"/>
      <c r="BC22" s="7"/>
    </row>
    <row r="23" spans="1:55" ht="21.75" customHeight="1" thickBot="1">
      <c r="A23" s="843"/>
      <c r="B23" s="844"/>
      <c r="C23" s="845"/>
      <c r="D23" s="815"/>
      <c r="E23" s="815"/>
      <c r="F23" s="832"/>
      <c r="G23" s="832"/>
      <c r="H23" s="815"/>
      <c r="I23" s="815"/>
      <c r="J23" s="815"/>
      <c r="K23" s="815"/>
      <c r="L23" s="815"/>
      <c r="M23" s="815"/>
      <c r="N23" s="820"/>
      <c r="O23" s="821"/>
      <c r="P23" s="822"/>
      <c r="Q23" s="110"/>
      <c r="R23" s="128"/>
      <c r="S23" s="129" t="s">
        <v>34</v>
      </c>
      <c r="T23" s="816" t="s">
        <v>35</v>
      </c>
      <c r="U23" s="816"/>
      <c r="V23" s="816"/>
      <c r="W23" s="130" t="s">
        <v>36</v>
      </c>
      <c r="X23" s="129" t="s">
        <v>34</v>
      </c>
      <c r="Y23" s="813" t="s">
        <v>37</v>
      </c>
      <c r="Z23" s="813"/>
      <c r="AA23" s="813"/>
      <c r="AB23" s="813"/>
      <c r="AC23" s="813"/>
      <c r="AD23" s="813"/>
      <c r="AE23" s="109"/>
      <c r="AF23" s="798"/>
      <c r="AG23" s="799"/>
      <c r="AH23" s="799"/>
      <c r="AI23" s="799"/>
      <c r="AJ23" s="799"/>
      <c r="AK23" s="799"/>
      <c r="AL23" s="799"/>
      <c r="AM23" s="799"/>
      <c r="AN23" s="799"/>
      <c r="AO23" s="799"/>
      <c r="AP23" s="799"/>
      <c r="AQ23" s="799"/>
      <c r="AR23" s="799"/>
      <c r="AS23" s="799"/>
      <c r="AT23" s="799"/>
      <c r="AU23" s="799"/>
      <c r="AV23" s="799"/>
      <c r="AW23" s="799"/>
      <c r="AX23" s="799"/>
      <c r="AY23" s="799"/>
      <c r="AZ23" s="799"/>
      <c r="BA23" s="799"/>
      <c r="BB23" s="803"/>
      <c r="BC23" s="7"/>
    </row>
    <row r="24" spans="1:55" ht="18" customHeight="1">
      <c r="A24" s="843"/>
      <c r="B24" s="844"/>
      <c r="C24" s="845"/>
      <c r="D24" s="815"/>
      <c r="E24" s="815"/>
      <c r="F24" s="832"/>
      <c r="G24" s="832"/>
      <c r="H24" s="815"/>
      <c r="I24" s="815"/>
      <c r="J24" s="815"/>
      <c r="K24" s="815"/>
      <c r="L24" s="815"/>
      <c r="M24" s="815"/>
      <c r="N24" s="820"/>
      <c r="O24" s="821"/>
      <c r="P24" s="822"/>
      <c r="Q24" s="110"/>
      <c r="R24" s="131"/>
      <c r="S24" s="129"/>
      <c r="T24" s="816"/>
      <c r="U24" s="816"/>
      <c r="V24" s="816"/>
      <c r="W24" s="132"/>
      <c r="X24" s="132"/>
      <c r="Y24" s="813"/>
      <c r="Z24" s="813"/>
      <c r="AA24" s="813"/>
      <c r="AB24" s="813"/>
      <c r="AC24" s="813"/>
      <c r="AD24" s="813"/>
      <c r="AE24" s="122"/>
      <c r="AF24" s="798"/>
      <c r="AG24" s="799"/>
      <c r="AH24" s="799"/>
      <c r="AI24" s="799"/>
      <c r="AJ24" s="799"/>
      <c r="AK24" s="799"/>
      <c r="AL24" s="799"/>
      <c r="AM24" s="799"/>
      <c r="AN24" s="799"/>
      <c r="AO24" s="799"/>
      <c r="AP24" s="799"/>
      <c r="AQ24" s="799"/>
      <c r="AR24" s="799"/>
      <c r="AS24" s="799"/>
      <c r="AT24" s="799"/>
      <c r="AU24" s="799"/>
      <c r="AV24" s="799"/>
      <c r="AW24" s="799"/>
      <c r="AX24" s="799"/>
      <c r="AY24" s="799"/>
      <c r="AZ24" s="799"/>
      <c r="BA24" s="799"/>
      <c r="BB24" s="803"/>
      <c r="BC24" s="7"/>
    </row>
    <row r="25" spans="1:55" ht="18" customHeight="1" thickBot="1">
      <c r="A25" s="846"/>
      <c r="B25" s="847"/>
      <c r="C25" s="848"/>
      <c r="D25" s="815"/>
      <c r="E25" s="815"/>
      <c r="F25" s="833"/>
      <c r="G25" s="833"/>
      <c r="H25" s="815"/>
      <c r="I25" s="815"/>
      <c r="J25" s="815"/>
      <c r="K25" s="815"/>
      <c r="L25" s="815"/>
      <c r="M25" s="815"/>
      <c r="N25" s="820"/>
      <c r="O25" s="821"/>
      <c r="P25" s="822"/>
      <c r="Q25" s="110"/>
      <c r="R25" s="133"/>
      <c r="S25" s="133"/>
      <c r="T25" s="133"/>
      <c r="U25" s="133"/>
      <c r="V25" s="133"/>
      <c r="W25" s="133"/>
      <c r="X25" s="132"/>
      <c r="Y25" s="134"/>
      <c r="Z25" s="135"/>
      <c r="AA25" s="135"/>
      <c r="AB25" s="136"/>
      <c r="AC25" s="136"/>
      <c r="AD25" s="136"/>
      <c r="AE25" s="109"/>
      <c r="AF25" s="824" t="s">
        <v>73</v>
      </c>
      <c r="AG25" s="825"/>
      <c r="AH25" s="825"/>
      <c r="AI25" s="825"/>
      <c r="AJ25" s="825"/>
      <c r="AK25" s="825"/>
      <c r="AL25" s="825"/>
      <c r="AM25" s="825"/>
      <c r="AN25" s="825"/>
      <c r="AO25" s="825"/>
      <c r="AP25" s="825"/>
      <c r="AQ25" s="825"/>
      <c r="AR25" s="825"/>
      <c r="AS25" s="825"/>
      <c r="AT25" s="825"/>
      <c r="AU25" s="823">
        <v>8</v>
      </c>
      <c r="AV25" s="823"/>
      <c r="AW25" s="823"/>
      <c r="AX25" s="823"/>
      <c r="AY25" s="823">
        <v>4</v>
      </c>
      <c r="AZ25" s="823"/>
      <c r="BA25" s="823"/>
      <c r="BB25" s="835"/>
      <c r="BC25" s="7"/>
    </row>
    <row r="26" spans="1:55" ht="18" customHeight="1" thickBot="1">
      <c r="A26" s="767">
        <v>1</v>
      </c>
      <c r="B26" s="768"/>
      <c r="C26" s="769"/>
      <c r="D26" s="770">
        <v>36</v>
      </c>
      <c r="E26" s="771"/>
      <c r="F26" s="228">
        <v>1</v>
      </c>
      <c r="G26" s="228">
        <v>3</v>
      </c>
      <c r="H26" s="770"/>
      <c r="I26" s="771"/>
      <c r="J26" s="770" t="s">
        <v>26</v>
      </c>
      <c r="K26" s="771"/>
      <c r="L26" s="770">
        <v>12</v>
      </c>
      <c r="M26" s="771"/>
      <c r="N26" s="777">
        <f>SUM(D26:M26)</f>
        <v>52</v>
      </c>
      <c r="O26" s="778"/>
      <c r="P26" s="779"/>
      <c r="Q26" s="109"/>
      <c r="R26" s="130" t="s">
        <v>25</v>
      </c>
      <c r="S26" s="129" t="s">
        <v>34</v>
      </c>
      <c r="T26" s="816" t="s">
        <v>91</v>
      </c>
      <c r="U26" s="816"/>
      <c r="V26" s="131"/>
      <c r="W26" s="130" t="s">
        <v>103</v>
      </c>
      <c r="X26" s="129" t="s">
        <v>34</v>
      </c>
      <c r="Y26" s="813" t="s">
        <v>105</v>
      </c>
      <c r="Z26" s="813"/>
      <c r="AA26" s="813"/>
      <c r="AB26" s="813"/>
      <c r="AC26" s="813"/>
      <c r="AD26" s="813"/>
      <c r="AE26" s="111"/>
      <c r="AF26" s="811" t="s">
        <v>38</v>
      </c>
      <c r="AG26" s="812"/>
      <c r="AH26" s="812"/>
      <c r="AI26" s="812"/>
      <c r="AJ26" s="812"/>
      <c r="AK26" s="812"/>
      <c r="AL26" s="812"/>
      <c r="AM26" s="812"/>
      <c r="AN26" s="812"/>
      <c r="AO26" s="812"/>
      <c r="AP26" s="812"/>
      <c r="AQ26" s="812"/>
      <c r="AR26" s="812"/>
      <c r="AS26" s="812"/>
      <c r="AT26" s="812"/>
      <c r="AU26" s="810">
        <v>8</v>
      </c>
      <c r="AV26" s="810"/>
      <c r="AW26" s="810"/>
      <c r="AX26" s="810"/>
      <c r="AY26" s="810">
        <v>2</v>
      </c>
      <c r="AZ26" s="810"/>
      <c r="BA26" s="810"/>
      <c r="BB26" s="834"/>
      <c r="BC26" s="7"/>
    </row>
    <row r="27" spans="1:55" ht="22.5" customHeight="1" thickBot="1">
      <c r="A27" s="767">
        <v>2</v>
      </c>
      <c r="B27" s="768"/>
      <c r="C27" s="769"/>
      <c r="D27" s="770">
        <v>36</v>
      </c>
      <c r="E27" s="771"/>
      <c r="F27" s="228">
        <v>1</v>
      </c>
      <c r="G27" s="228">
        <v>3</v>
      </c>
      <c r="H27" s="770"/>
      <c r="I27" s="771"/>
      <c r="J27" s="770"/>
      <c r="K27" s="771"/>
      <c r="L27" s="770">
        <v>12</v>
      </c>
      <c r="M27" s="771"/>
      <c r="N27" s="777">
        <f>SUM(D27:M27)</f>
        <v>52</v>
      </c>
      <c r="O27" s="778"/>
      <c r="P27" s="779"/>
      <c r="Q27" s="109"/>
      <c r="R27" s="133"/>
      <c r="S27" s="133"/>
      <c r="T27" s="816"/>
      <c r="U27" s="816"/>
      <c r="V27" s="133"/>
      <c r="W27" s="133"/>
      <c r="X27" s="132"/>
      <c r="Y27" s="813"/>
      <c r="Z27" s="813"/>
      <c r="AA27" s="813"/>
      <c r="AB27" s="813"/>
      <c r="AC27" s="813"/>
      <c r="AD27" s="813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7"/>
    </row>
    <row r="28" spans="1:55" ht="18" customHeight="1" thickBot="1">
      <c r="A28" s="767">
        <v>3</v>
      </c>
      <c r="B28" s="768"/>
      <c r="C28" s="769"/>
      <c r="D28" s="770">
        <v>36</v>
      </c>
      <c r="E28" s="771"/>
      <c r="F28" s="228">
        <v>1</v>
      </c>
      <c r="G28" s="228">
        <v>3</v>
      </c>
      <c r="H28" s="770"/>
      <c r="I28" s="771"/>
      <c r="J28" s="770"/>
      <c r="K28" s="771"/>
      <c r="L28" s="770">
        <v>12</v>
      </c>
      <c r="M28" s="771"/>
      <c r="N28" s="777">
        <f>SUM(D28:M28)</f>
        <v>52</v>
      </c>
      <c r="O28" s="778"/>
      <c r="P28" s="779"/>
      <c r="Q28" s="109"/>
      <c r="R28" s="133"/>
      <c r="S28" s="133"/>
      <c r="T28" s="133"/>
      <c r="U28" s="133"/>
      <c r="V28" s="133"/>
      <c r="W28" s="132"/>
      <c r="X28" s="132"/>
      <c r="Y28" s="137"/>
      <c r="Z28" s="137"/>
      <c r="AA28" s="137"/>
      <c r="AB28" s="136"/>
      <c r="AC28" s="136"/>
      <c r="AD28" s="136"/>
      <c r="AE28" s="109"/>
      <c r="AF28" s="783" t="s">
        <v>86</v>
      </c>
      <c r="AG28" s="784"/>
      <c r="AH28" s="784"/>
      <c r="AI28" s="784"/>
      <c r="AJ28" s="784"/>
      <c r="AK28" s="784"/>
      <c r="AL28" s="784"/>
      <c r="AM28" s="784"/>
      <c r="AN28" s="784"/>
      <c r="AO28" s="784"/>
      <c r="AP28" s="784"/>
      <c r="AQ28" s="784"/>
      <c r="AR28" s="784"/>
      <c r="AS28" s="784"/>
      <c r="AT28" s="784"/>
      <c r="AU28" s="784"/>
      <c r="AV28" s="784"/>
      <c r="AW28" s="784"/>
      <c r="AX28" s="784"/>
      <c r="AY28" s="784"/>
      <c r="AZ28" s="784"/>
      <c r="BA28" s="784"/>
      <c r="BB28" s="785"/>
      <c r="BC28" s="7"/>
    </row>
    <row r="29" spans="1:55" ht="24" customHeight="1" thickBot="1">
      <c r="A29" s="767">
        <v>4</v>
      </c>
      <c r="B29" s="768"/>
      <c r="C29" s="769"/>
      <c r="D29" s="770">
        <v>26</v>
      </c>
      <c r="E29" s="771"/>
      <c r="F29" s="228">
        <v>1</v>
      </c>
      <c r="G29" s="228">
        <v>2</v>
      </c>
      <c r="H29" s="770">
        <v>6</v>
      </c>
      <c r="I29" s="771"/>
      <c r="J29" s="770">
        <v>6</v>
      </c>
      <c r="K29" s="771"/>
      <c r="L29" s="770">
        <v>2</v>
      </c>
      <c r="M29" s="771"/>
      <c r="N29" s="777">
        <f>SUM(D29:M29)</f>
        <v>43</v>
      </c>
      <c r="O29" s="778"/>
      <c r="P29" s="779"/>
      <c r="Q29" s="109"/>
      <c r="R29" s="130" t="s">
        <v>24</v>
      </c>
      <c r="S29" s="129" t="s">
        <v>34</v>
      </c>
      <c r="T29" s="781" t="s">
        <v>39</v>
      </c>
      <c r="U29" s="781"/>
      <c r="V29" s="131"/>
      <c r="W29" s="138" t="s">
        <v>70</v>
      </c>
      <c r="X29" s="132" t="s">
        <v>34</v>
      </c>
      <c r="Y29" s="782" t="s">
        <v>101</v>
      </c>
      <c r="Z29" s="782"/>
      <c r="AA29" s="782"/>
      <c r="AB29" s="782"/>
      <c r="AC29" s="782"/>
      <c r="AD29" s="782"/>
      <c r="AE29" s="111"/>
      <c r="AF29" s="798" t="s">
        <v>88</v>
      </c>
      <c r="AG29" s="799"/>
      <c r="AH29" s="799"/>
      <c r="AI29" s="799"/>
      <c r="AJ29" s="799"/>
      <c r="AK29" s="799"/>
      <c r="AL29" s="799"/>
      <c r="AM29" s="799"/>
      <c r="AN29" s="799"/>
      <c r="AO29" s="799"/>
      <c r="AP29" s="799"/>
      <c r="AQ29" s="799"/>
      <c r="AR29" s="799" t="s">
        <v>87</v>
      </c>
      <c r="AS29" s="799"/>
      <c r="AT29" s="799"/>
      <c r="AU29" s="799"/>
      <c r="AV29" s="799"/>
      <c r="AW29" s="799"/>
      <c r="AX29" s="799"/>
      <c r="AY29" s="799" t="s">
        <v>32</v>
      </c>
      <c r="AZ29" s="799"/>
      <c r="BA29" s="799"/>
      <c r="BB29" s="803"/>
      <c r="BC29" s="7"/>
    </row>
    <row r="30" spans="1:54" ht="18.75" thickBot="1">
      <c r="A30" s="772" t="s">
        <v>40</v>
      </c>
      <c r="B30" s="773"/>
      <c r="C30" s="774"/>
      <c r="D30" s="775">
        <f>SUM(D26:D29)</f>
        <v>134</v>
      </c>
      <c r="E30" s="776"/>
      <c r="F30" s="232">
        <f>SUM(F26:F29)</f>
        <v>4</v>
      </c>
      <c r="G30" s="232">
        <f>SUM(G26:G29)</f>
        <v>11</v>
      </c>
      <c r="H30" s="775">
        <f>SUM(H26:H29)</f>
        <v>6</v>
      </c>
      <c r="I30" s="776"/>
      <c r="J30" s="775">
        <v>8</v>
      </c>
      <c r="K30" s="776"/>
      <c r="L30" s="775">
        <f>SUM(L26:L29)</f>
        <v>38</v>
      </c>
      <c r="M30" s="776"/>
      <c r="N30" s="800">
        <f>SUM(D30:M30)</f>
        <v>201</v>
      </c>
      <c r="O30" s="801"/>
      <c r="P30" s="802"/>
      <c r="Q30" s="109"/>
      <c r="R30" s="132"/>
      <c r="S30" s="132"/>
      <c r="T30" s="781"/>
      <c r="U30" s="781"/>
      <c r="V30" s="132"/>
      <c r="W30" s="139"/>
      <c r="X30" s="129"/>
      <c r="Y30" s="782"/>
      <c r="Z30" s="782"/>
      <c r="AA30" s="782"/>
      <c r="AB30" s="782"/>
      <c r="AC30" s="782"/>
      <c r="AD30" s="782"/>
      <c r="AE30" s="109"/>
      <c r="AF30" s="786" t="s">
        <v>34</v>
      </c>
      <c r="AG30" s="787"/>
      <c r="AH30" s="787"/>
      <c r="AI30" s="787"/>
      <c r="AJ30" s="787"/>
      <c r="AK30" s="787"/>
      <c r="AL30" s="787"/>
      <c r="AM30" s="787"/>
      <c r="AN30" s="787"/>
      <c r="AO30" s="787"/>
      <c r="AP30" s="787"/>
      <c r="AQ30" s="788"/>
      <c r="AR30" s="792" t="s">
        <v>87</v>
      </c>
      <c r="AS30" s="793"/>
      <c r="AT30" s="793"/>
      <c r="AU30" s="793"/>
      <c r="AV30" s="793"/>
      <c r="AW30" s="793"/>
      <c r="AX30" s="794"/>
      <c r="AY30" s="804">
        <v>8</v>
      </c>
      <c r="AZ30" s="805"/>
      <c r="BA30" s="805"/>
      <c r="BB30" s="806"/>
    </row>
    <row r="31" spans="1:54" ht="18.75" thickBo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203" t="s">
        <v>72</v>
      </c>
      <c r="S31" s="204" t="s">
        <v>34</v>
      </c>
      <c r="T31" s="780" t="s">
        <v>102</v>
      </c>
      <c r="U31" s="780"/>
      <c r="V31" s="780"/>
      <c r="W31" s="780"/>
      <c r="X31" s="780"/>
      <c r="Y31" s="780"/>
      <c r="Z31" s="780"/>
      <c r="AA31" s="780"/>
      <c r="AB31" s="780"/>
      <c r="AC31" s="109"/>
      <c r="AD31" s="109"/>
      <c r="AE31" s="109"/>
      <c r="AF31" s="789"/>
      <c r="AG31" s="790"/>
      <c r="AH31" s="790"/>
      <c r="AI31" s="790"/>
      <c r="AJ31" s="790"/>
      <c r="AK31" s="790"/>
      <c r="AL31" s="790"/>
      <c r="AM31" s="790"/>
      <c r="AN31" s="790"/>
      <c r="AO31" s="790"/>
      <c r="AP31" s="790"/>
      <c r="AQ31" s="791"/>
      <c r="AR31" s="795"/>
      <c r="AS31" s="796"/>
      <c r="AT31" s="796"/>
      <c r="AU31" s="796"/>
      <c r="AV31" s="796"/>
      <c r="AW31" s="796"/>
      <c r="AX31" s="797"/>
      <c r="AY31" s="807"/>
      <c r="AZ31" s="808"/>
      <c r="BA31" s="808"/>
      <c r="BB31" s="809"/>
    </row>
    <row r="32" spans="18:30" ht="18.75">
      <c r="R32" s="140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8:30" ht="18.75"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</sheetData>
  <sheetProtection password="CC6B" sheet="1"/>
  <mergeCells count="100">
    <mergeCell ref="J3:AQ3"/>
    <mergeCell ref="P7:AJ7"/>
    <mergeCell ref="AO8:BB8"/>
    <mergeCell ref="P5:AJ5"/>
    <mergeCell ref="P6:AJ6"/>
    <mergeCell ref="A4:H4"/>
    <mergeCell ref="P4:AJ4"/>
    <mergeCell ref="A5:H5"/>
    <mergeCell ref="K8:AN8"/>
    <mergeCell ref="K11:AO11"/>
    <mergeCell ref="M10:AM10"/>
    <mergeCell ref="A8:H8"/>
    <mergeCell ref="A7:H7"/>
    <mergeCell ref="M9:AM9"/>
    <mergeCell ref="A13:BB13"/>
    <mergeCell ref="A14:B14"/>
    <mergeCell ref="H14:K14"/>
    <mergeCell ref="P14:T14"/>
    <mergeCell ref="A12:L12"/>
    <mergeCell ref="Y14:AB14"/>
    <mergeCell ref="U14:X14"/>
    <mergeCell ref="A15:B15"/>
    <mergeCell ref="L14:O14"/>
    <mergeCell ref="AH14:AK14"/>
    <mergeCell ref="C14:G14"/>
    <mergeCell ref="AC14:AG14"/>
    <mergeCell ref="AP14:AT14"/>
    <mergeCell ref="F22:F25"/>
    <mergeCell ref="H22:I25"/>
    <mergeCell ref="A21:R21"/>
    <mergeCell ref="A16:A19"/>
    <mergeCell ref="A22:C25"/>
    <mergeCell ref="D22:E25"/>
    <mergeCell ref="D26:E26"/>
    <mergeCell ref="AY14:BB14"/>
    <mergeCell ref="AU14:AX14"/>
    <mergeCell ref="AL14:AO14"/>
    <mergeCell ref="V21:AB21"/>
    <mergeCell ref="G22:G25"/>
    <mergeCell ref="L22:M25"/>
    <mergeCell ref="T23:V24"/>
    <mergeCell ref="AY26:BB26"/>
    <mergeCell ref="AY25:BB25"/>
    <mergeCell ref="AY24:BB24"/>
    <mergeCell ref="AY23:BB23"/>
    <mergeCell ref="AU25:AX25"/>
    <mergeCell ref="AF25:AT25"/>
    <mergeCell ref="AU24:AX24"/>
    <mergeCell ref="AF24:AT24"/>
    <mergeCell ref="AU23:AX23"/>
    <mergeCell ref="AF23:AT23"/>
    <mergeCell ref="AF22:AT22"/>
    <mergeCell ref="AU22:AX22"/>
    <mergeCell ref="L27:M27"/>
    <mergeCell ref="J22:K25"/>
    <mergeCell ref="L26:M26"/>
    <mergeCell ref="N26:P26"/>
    <mergeCell ref="T26:U27"/>
    <mergeCell ref="Y23:AD24"/>
    <mergeCell ref="N22:P25"/>
    <mergeCell ref="AY22:BB22"/>
    <mergeCell ref="A26:C26"/>
    <mergeCell ref="AU26:AX26"/>
    <mergeCell ref="AF26:AT26"/>
    <mergeCell ref="Y26:AD27"/>
    <mergeCell ref="H26:I26"/>
    <mergeCell ref="J26:K26"/>
    <mergeCell ref="N27:P27"/>
    <mergeCell ref="A27:C27"/>
    <mergeCell ref="D27:E27"/>
    <mergeCell ref="AF28:BB28"/>
    <mergeCell ref="AF30:AQ31"/>
    <mergeCell ref="AR30:AX31"/>
    <mergeCell ref="AF29:AQ29"/>
    <mergeCell ref="N30:P30"/>
    <mergeCell ref="AY29:BB29"/>
    <mergeCell ref="AY30:BB31"/>
    <mergeCell ref="AR29:AX29"/>
    <mergeCell ref="N29:P29"/>
    <mergeCell ref="L29:M29"/>
    <mergeCell ref="T31:AB31"/>
    <mergeCell ref="T29:U30"/>
    <mergeCell ref="Y29:AD30"/>
    <mergeCell ref="H27:I27"/>
    <mergeCell ref="L30:M30"/>
    <mergeCell ref="J27:K27"/>
    <mergeCell ref="L28:M28"/>
    <mergeCell ref="N28:P28"/>
    <mergeCell ref="A28:C28"/>
    <mergeCell ref="D28:E28"/>
    <mergeCell ref="H28:I28"/>
    <mergeCell ref="J28:K28"/>
    <mergeCell ref="A29:C29"/>
    <mergeCell ref="D29:E29"/>
    <mergeCell ref="H29:I29"/>
    <mergeCell ref="J29:K29"/>
    <mergeCell ref="A30:C30"/>
    <mergeCell ref="D30:E30"/>
    <mergeCell ref="H30:I30"/>
    <mergeCell ref="J30:K30"/>
  </mergeCells>
  <printOptions horizontalCentered="1" verticalCentered="1"/>
  <pageMargins left="0.25" right="0.16" top="0.42" bottom="0.33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6"/>
  <sheetViews>
    <sheetView zoomScale="55" zoomScaleNormal="55" zoomScalePageLayoutView="0" workbookViewId="0" topLeftCell="A27">
      <selection activeCell="A83" sqref="A83:IV86"/>
    </sheetView>
  </sheetViews>
  <sheetFormatPr defaultColWidth="9.00390625" defaultRowHeight="12.75"/>
  <cols>
    <col min="11" max="19" width="0" style="0" hidden="1" customWidth="1"/>
    <col min="26" max="26" width="6.625" style="0" customWidth="1"/>
    <col min="27" max="27" width="5.25390625" style="0" customWidth="1"/>
    <col min="28" max="28" width="6.00390625" style="0" customWidth="1"/>
    <col min="29" max="30" width="6.375" style="0" customWidth="1"/>
    <col min="31" max="31" width="6.00390625" style="0" customWidth="1"/>
    <col min="32" max="32" width="3.875" style="0" customWidth="1"/>
    <col min="33" max="33" width="5.625" style="0" customWidth="1"/>
    <col min="34" max="34" width="5.875" style="0" customWidth="1"/>
    <col min="36" max="36" width="6.125" style="0" customWidth="1"/>
    <col min="37" max="37" width="5.75390625" style="0" customWidth="1"/>
    <col min="38" max="38" width="4.25390625" style="0" customWidth="1"/>
    <col min="39" max="39" width="5.75390625" style="0" customWidth="1"/>
    <col min="40" max="40" width="4.00390625" style="0" customWidth="1"/>
    <col min="41" max="41" width="5.75390625" style="0" customWidth="1"/>
    <col min="42" max="42" width="6.25390625" style="0" customWidth="1"/>
    <col min="43" max="44" width="6.625" style="0" customWidth="1"/>
    <col min="45" max="45" width="7.00390625" style="0" customWidth="1"/>
    <col min="46" max="46" width="7.25390625" style="0" customWidth="1"/>
    <col min="47" max="47" width="6.00390625" style="0" customWidth="1"/>
    <col min="48" max="48" width="7.25390625" style="0" customWidth="1"/>
    <col min="49" max="49" width="6.625" style="0" customWidth="1"/>
    <col min="50" max="50" width="7.25390625" style="0" customWidth="1"/>
    <col min="51" max="51" width="7.875" style="0" customWidth="1"/>
    <col min="52" max="52" width="7.25390625" style="0" customWidth="1"/>
  </cols>
  <sheetData>
    <row r="1" spans="2:59" ht="62.25" customHeight="1" thickBot="1">
      <c r="B1" s="8"/>
      <c r="C1" s="8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11"/>
      <c r="R1" s="1111"/>
      <c r="S1" s="1111"/>
      <c r="T1" s="1111"/>
      <c r="U1" s="1111"/>
      <c r="V1" s="1111"/>
      <c r="W1" s="1111"/>
      <c r="X1" s="1111"/>
      <c r="Y1" s="1111"/>
      <c r="Z1" s="1111"/>
      <c r="AA1" s="1111"/>
      <c r="AB1" s="1111"/>
      <c r="AC1" s="1111"/>
      <c r="AD1" s="1111"/>
      <c r="AE1" s="1111"/>
      <c r="AF1" s="1111"/>
      <c r="AG1" s="1111"/>
      <c r="AH1" s="1111"/>
      <c r="AI1" s="1111"/>
      <c r="AJ1" s="1111"/>
      <c r="AK1" s="1111"/>
      <c r="AL1" s="1111"/>
      <c r="AM1" s="1111"/>
      <c r="AN1" s="1111"/>
      <c r="AO1" s="1111"/>
      <c r="AP1" s="11"/>
      <c r="AQ1" s="11"/>
      <c r="AR1" s="11"/>
      <c r="AS1" s="11"/>
      <c r="AT1" s="11"/>
      <c r="AU1" s="11"/>
      <c r="AV1" s="11"/>
      <c r="AW1" s="11"/>
      <c r="AX1" s="11"/>
      <c r="AY1" s="12"/>
      <c r="AZ1" s="3"/>
      <c r="BA1" s="3"/>
      <c r="BB1" s="3"/>
      <c r="BC1" s="3"/>
      <c r="BD1" s="3"/>
      <c r="BE1" s="3"/>
      <c r="BF1" s="3"/>
      <c r="BG1" s="3"/>
    </row>
    <row r="2" spans="1:59" ht="18" customHeight="1">
      <c r="A2" s="1112" t="s">
        <v>41</v>
      </c>
      <c r="B2" s="1115" t="s">
        <v>98</v>
      </c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  <c r="P2" s="1116"/>
      <c r="Q2" s="1116"/>
      <c r="R2" s="1116"/>
      <c r="S2" s="1116"/>
      <c r="T2" s="1117"/>
      <c r="U2" s="1124" t="s">
        <v>42</v>
      </c>
      <c r="V2" s="1125"/>
      <c r="W2" s="1126"/>
      <c r="X2" s="1126"/>
      <c r="Y2" s="1126"/>
      <c r="Z2" s="1126"/>
      <c r="AA2" s="1126"/>
      <c r="AB2" s="1126"/>
      <c r="AC2" s="1126"/>
      <c r="AD2" s="1127"/>
      <c r="AE2" s="1128" t="s">
        <v>43</v>
      </c>
      <c r="AF2" s="1129"/>
      <c r="AG2" s="1129"/>
      <c r="AH2" s="1130"/>
      <c r="AI2" s="1128" t="s">
        <v>44</v>
      </c>
      <c r="AJ2" s="1131"/>
      <c r="AK2" s="1131"/>
      <c r="AL2" s="1131"/>
      <c r="AM2" s="1131"/>
      <c r="AN2" s="1131"/>
      <c r="AO2" s="1131"/>
      <c r="AP2" s="1132"/>
      <c r="AQ2" s="1072" t="s">
        <v>45</v>
      </c>
      <c r="AR2" s="1073"/>
      <c r="AS2" s="1078" t="s">
        <v>46</v>
      </c>
      <c r="AT2" s="1079"/>
      <c r="AU2" s="1079"/>
      <c r="AV2" s="1079"/>
      <c r="AW2" s="1079"/>
      <c r="AX2" s="1079"/>
      <c r="AY2" s="1079"/>
      <c r="AZ2" s="1080"/>
      <c r="BA2" s="3"/>
      <c r="BB2" s="3"/>
      <c r="BC2" s="3"/>
      <c r="BD2" s="3"/>
      <c r="BE2" s="3"/>
      <c r="BF2" s="3"/>
      <c r="BG2" s="3"/>
    </row>
    <row r="3" spans="1:59" ht="61.5" customHeight="1">
      <c r="A3" s="1113"/>
      <c r="B3" s="1118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20"/>
      <c r="U3" s="1081" t="s">
        <v>47</v>
      </c>
      <c r="V3" s="1082"/>
      <c r="W3" s="1087" t="s">
        <v>78</v>
      </c>
      <c r="X3" s="1082"/>
      <c r="Y3" s="1082"/>
      <c r="Z3" s="1082"/>
      <c r="AA3" s="1087" t="s">
        <v>48</v>
      </c>
      <c r="AB3" s="1090"/>
      <c r="AC3" s="1087" t="s">
        <v>49</v>
      </c>
      <c r="AD3" s="1093"/>
      <c r="AE3" s="1096" t="s">
        <v>50</v>
      </c>
      <c r="AF3" s="1097"/>
      <c r="AG3" s="1102" t="s">
        <v>51</v>
      </c>
      <c r="AH3" s="1103"/>
      <c r="AI3" s="1081" t="s">
        <v>30</v>
      </c>
      <c r="AJ3" s="1090"/>
      <c r="AK3" s="1108" t="s">
        <v>52</v>
      </c>
      <c r="AL3" s="1109"/>
      <c r="AM3" s="1109"/>
      <c r="AN3" s="1109"/>
      <c r="AO3" s="1109"/>
      <c r="AP3" s="1110"/>
      <c r="AQ3" s="1074"/>
      <c r="AR3" s="1075"/>
      <c r="AS3" s="100" t="s">
        <v>53</v>
      </c>
      <c r="AT3" s="13" t="s">
        <v>54</v>
      </c>
      <c r="AU3" s="102" t="s">
        <v>55</v>
      </c>
      <c r="AV3" s="13" t="s">
        <v>56</v>
      </c>
      <c r="AW3" s="102" t="s">
        <v>57</v>
      </c>
      <c r="AX3" s="13" t="s">
        <v>58</v>
      </c>
      <c r="AY3" s="102" t="s">
        <v>59</v>
      </c>
      <c r="AZ3" s="14" t="s">
        <v>60</v>
      </c>
      <c r="BA3" s="3"/>
      <c r="BB3" s="3"/>
      <c r="BC3" s="3"/>
      <c r="BD3" s="3"/>
      <c r="BE3" s="3"/>
      <c r="BF3" s="3"/>
      <c r="BG3" s="3"/>
    </row>
    <row r="4" spans="1:59" ht="13.5" customHeight="1" thickBot="1">
      <c r="A4" s="1113"/>
      <c r="B4" s="1118"/>
      <c r="C4" s="1119"/>
      <c r="D4" s="1119"/>
      <c r="E4" s="1119"/>
      <c r="F4" s="1119"/>
      <c r="G4" s="1119"/>
      <c r="H4" s="1119"/>
      <c r="I4" s="1119"/>
      <c r="J4" s="1119"/>
      <c r="K4" s="1119"/>
      <c r="L4" s="1119"/>
      <c r="M4" s="1119"/>
      <c r="N4" s="1119"/>
      <c r="O4" s="1119"/>
      <c r="P4" s="1119"/>
      <c r="Q4" s="1119"/>
      <c r="R4" s="1119"/>
      <c r="S4" s="1119"/>
      <c r="T4" s="1120"/>
      <c r="U4" s="1083"/>
      <c r="V4" s="1084"/>
      <c r="W4" s="1088"/>
      <c r="X4" s="1084"/>
      <c r="Y4" s="1084"/>
      <c r="Z4" s="1084"/>
      <c r="AA4" s="1088"/>
      <c r="AB4" s="1091"/>
      <c r="AC4" s="1088"/>
      <c r="AD4" s="1094"/>
      <c r="AE4" s="1098"/>
      <c r="AF4" s="1099"/>
      <c r="AG4" s="1104"/>
      <c r="AH4" s="1105"/>
      <c r="AI4" s="1083"/>
      <c r="AJ4" s="1091"/>
      <c r="AK4" s="1133" t="s">
        <v>61</v>
      </c>
      <c r="AL4" s="1134"/>
      <c r="AM4" s="1133" t="s">
        <v>162</v>
      </c>
      <c r="AN4" s="1136"/>
      <c r="AO4" s="1133" t="s">
        <v>163</v>
      </c>
      <c r="AP4" s="1136"/>
      <c r="AQ4" s="1074"/>
      <c r="AR4" s="1075"/>
      <c r="AS4" s="1070" t="s">
        <v>240</v>
      </c>
      <c r="AT4" s="1066" t="s">
        <v>241</v>
      </c>
      <c r="AU4" s="1064" t="s">
        <v>240</v>
      </c>
      <c r="AV4" s="1066" t="s">
        <v>241</v>
      </c>
      <c r="AW4" s="1064" t="s">
        <v>240</v>
      </c>
      <c r="AX4" s="1066" t="s">
        <v>241</v>
      </c>
      <c r="AY4" s="1064" t="s">
        <v>240</v>
      </c>
      <c r="AZ4" s="1068" t="s">
        <v>242</v>
      </c>
      <c r="BA4" s="3"/>
      <c r="BB4" s="3"/>
      <c r="BC4" s="3"/>
      <c r="BD4" s="3"/>
      <c r="BE4" s="3"/>
      <c r="BF4" s="3"/>
      <c r="BG4" s="3"/>
    </row>
    <row r="5" spans="1:59" ht="92.25" customHeight="1" thickBot="1" thickTop="1">
      <c r="A5" s="1114"/>
      <c r="B5" s="1121"/>
      <c r="C5" s="1122"/>
      <c r="D5" s="1122"/>
      <c r="E5" s="1122"/>
      <c r="F5" s="1122"/>
      <c r="G5" s="1122"/>
      <c r="H5" s="1122"/>
      <c r="I5" s="1122"/>
      <c r="J5" s="1122"/>
      <c r="K5" s="1122"/>
      <c r="L5" s="1122"/>
      <c r="M5" s="1122"/>
      <c r="N5" s="1122"/>
      <c r="O5" s="1122"/>
      <c r="P5" s="1122"/>
      <c r="Q5" s="1122"/>
      <c r="R5" s="1122"/>
      <c r="S5" s="1122"/>
      <c r="T5" s="1123"/>
      <c r="U5" s="1085"/>
      <c r="V5" s="1086"/>
      <c r="W5" s="1089"/>
      <c r="X5" s="1086"/>
      <c r="Y5" s="1086"/>
      <c r="Z5" s="1086"/>
      <c r="AA5" s="1089"/>
      <c r="AB5" s="1092"/>
      <c r="AC5" s="1089"/>
      <c r="AD5" s="1095"/>
      <c r="AE5" s="1100"/>
      <c r="AF5" s="1101"/>
      <c r="AG5" s="1106"/>
      <c r="AH5" s="1107"/>
      <c r="AI5" s="1085"/>
      <c r="AJ5" s="1092"/>
      <c r="AK5" s="1076"/>
      <c r="AL5" s="1135"/>
      <c r="AM5" s="1137"/>
      <c r="AN5" s="1138"/>
      <c r="AO5" s="1137"/>
      <c r="AP5" s="1138"/>
      <c r="AQ5" s="1076"/>
      <c r="AR5" s="1077"/>
      <c r="AS5" s="1071"/>
      <c r="AT5" s="1067"/>
      <c r="AU5" s="1065"/>
      <c r="AV5" s="1067"/>
      <c r="AW5" s="1065"/>
      <c r="AX5" s="1067"/>
      <c r="AY5" s="1065"/>
      <c r="AZ5" s="1069"/>
      <c r="BA5" s="3"/>
      <c r="BB5" s="3"/>
      <c r="BC5" s="3"/>
      <c r="BD5" s="3"/>
      <c r="BE5" s="3"/>
      <c r="BF5" s="3"/>
      <c r="BG5" s="3"/>
    </row>
    <row r="6" spans="1:59" ht="17.25" thickBot="1" thickTop="1">
      <c r="A6" s="15">
        <v>1</v>
      </c>
      <c r="B6" s="1060">
        <v>2</v>
      </c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2"/>
      <c r="U6" s="1059">
        <v>3</v>
      </c>
      <c r="V6" s="1063"/>
      <c r="W6" s="1056">
        <v>4</v>
      </c>
      <c r="X6" s="1063"/>
      <c r="Y6" s="1063"/>
      <c r="Z6" s="1063"/>
      <c r="AA6" s="1056">
        <v>5</v>
      </c>
      <c r="AB6" s="1057"/>
      <c r="AC6" s="1056">
        <v>6</v>
      </c>
      <c r="AD6" s="1058"/>
      <c r="AE6" s="1059">
        <v>7</v>
      </c>
      <c r="AF6" s="1057"/>
      <c r="AG6" s="1056">
        <v>8</v>
      </c>
      <c r="AH6" s="1058"/>
      <c r="AI6" s="1059">
        <v>9</v>
      </c>
      <c r="AJ6" s="1057"/>
      <c r="AK6" s="1056">
        <v>10</v>
      </c>
      <c r="AL6" s="1057"/>
      <c r="AM6" s="1056">
        <v>11</v>
      </c>
      <c r="AN6" s="1057"/>
      <c r="AO6" s="1056">
        <v>12</v>
      </c>
      <c r="AP6" s="1057"/>
      <c r="AQ6" s="1056">
        <v>13</v>
      </c>
      <c r="AR6" s="1058"/>
      <c r="AS6" s="101">
        <v>14</v>
      </c>
      <c r="AT6" s="16">
        <v>15</v>
      </c>
      <c r="AU6" s="103">
        <v>16</v>
      </c>
      <c r="AV6" s="16">
        <v>17</v>
      </c>
      <c r="AW6" s="103">
        <v>18</v>
      </c>
      <c r="AX6" s="16">
        <v>19</v>
      </c>
      <c r="AY6" s="103">
        <v>20</v>
      </c>
      <c r="AZ6" s="17">
        <v>21</v>
      </c>
      <c r="BA6" s="3"/>
      <c r="BB6" s="3"/>
      <c r="BC6" s="3"/>
      <c r="BD6" s="3"/>
      <c r="BE6" s="3"/>
      <c r="BF6" s="3"/>
      <c r="BG6" s="3"/>
    </row>
    <row r="7" spans="1:59" ht="19.5" thickBot="1">
      <c r="A7" s="1043" t="s">
        <v>90</v>
      </c>
      <c r="B7" s="1044"/>
      <c r="C7" s="1044"/>
      <c r="D7" s="1044"/>
      <c r="E7" s="1044"/>
      <c r="F7" s="1044"/>
      <c r="G7" s="1044"/>
      <c r="H7" s="1044"/>
      <c r="I7" s="1044"/>
      <c r="J7" s="1044"/>
      <c r="K7" s="1044"/>
      <c r="L7" s="1044"/>
      <c r="M7" s="1044"/>
      <c r="N7" s="1044"/>
      <c r="O7" s="1044"/>
      <c r="P7" s="1044"/>
      <c r="Q7" s="1044"/>
      <c r="R7" s="1044"/>
      <c r="S7" s="1044"/>
      <c r="T7" s="1044"/>
      <c r="U7" s="1044"/>
      <c r="V7" s="1044"/>
      <c r="W7" s="1044"/>
      <c r="X7" s="1044"/>
      <c r="Y7" s="1044"/>
      <c r="Z7" s="1044"/>
      <c r="AA7" s="1044"/>
      <c r="AB7" s="1044"/>
      <c r="AC7" s="1044"/>
      <c r="AD7" s="1044"/>
      <c r="AE7" s="1044"/>
      <c r="AF7" s="1044"/>
      <c r="AG7" s="1044"/>
      <c r="AH7" s="1044"/>
      <c r="AI7" s="1044"/>
      <c r="AJ7" s="1044"/>
      <c r="AK7" s="1044"/>
      <c r="AL7" s="1044"/>
      <c r="AM7" s="1044"/>
      <c r="AN7" s="1044"/>
      <c r="AO7" s="1044"/>
      <c r="AP7" s="1044"/>
      <c r="AQ7" s="1044"/>
      <c r="AR7" s="1044"/>
      <c r="AS7" s="1044"/>
      <c r="AT7" s="1044"/>
      <c r="AU7" s="1044"/>
      <c r="AV7" s="1044"/>
      <c r="AW7" s="1044"/>
      <c r="AX7" s="1044"/>
      <c r="AY7" s="1044"/>
      <c r="AZ7" s="1044"/>
      <c r="BA7" s="3"/>
      <c r="BB7" s="3"/>
      <c r="BC7" s="151" t="s">
        <v>93</v>
      </c>
      <c r="BD7" s="151" t="s">
        <v>94</v>
      </c>
      <c r="BE7" s="151" t="s">
        <v>95</v>
      </c>
      <c r="BF7" s="151" t="s">
        <v>96</v>
      </c>
      <c r="BG7" s="151" t="s">
        <v>97</v>
      </c>
    </row>
    <row r="8" spans="1:59" ht="18" customHeight="1">
      <c r="A8" s="222" t="s">
        <v>125</v>
      </c>
      <c r="B8" s="1045" t="s">
        <v>286</v>
      </c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7"/>
      <c r="U8" s="18">
        <v>1</v>
      </c>
      <c r="V8" s="118"/>
      <c r="W8" s="18"/>
      <c r="X8" s="18">
        <v>2</v>
      </c>
      <c r="Y8" s="117"/>
      <c r="Z8" s="117"/>
      <c r="AA8" s="119"/>
      <c r="AB8" s="118"/>
      <c r="AC8" s="119"/>
      <c r="AD8" s="120"/>
      <c r="AE8" s="1048">
        <f aca="true" t="shared" si="0" ref="AE8:AE40">AG8/30</f>
        <v>5</v>
      </c>
      <c r="AF8" s="1049"/>
      <c r="AG8" s="1050">
        <v>150</v>
      </c>
      <c r="AH8" s="1051"/>
      <c r="AI8" s="1048">
        <f aca="true" t="shared" si="1" ref="AI8:AI40">SUM(AK8:AP8)</f>
        <v>72</v>
      </c>
      <c r="AJ8" s="1049"/>
      <c r="AK8" s="1052">
        <v>36</v>
      </c>
      <c r="AL8" s="1053"/>
      <c r="AM8" s="1052">
        <v>36</v>
      </c>
      <c r="AN8" s="1053"/>
      <c r="AO8" s="1000"/>
      <c r="AP8" s="1001"/>
      <c r="AQ8" s="1054">
        <f aca="true" t="shared" si="2" ref="AQ8:AQ40">AG8-AI8</f>
        <v>78</v>
      </c>
      <c r="AR8" s="1055"/>
      <c r="AS8" s="153">
        <v>2</v>
      </c>
      <c r="AT8" s="119">
        <v>2</v>
      </c>
      <c r="AU8" s="154"/>
      <c r="AV8" s="164"/>
      <c r="AW8" s="212"/>
      <c r="AX8" s="119"/>
      <c r="AY8" s="154"/>
      <c r="AZ8" s="163"/>
      <c r="BA8" s="3"/>
      <c r="BB8" s="152">
        <f aca="true" t="shared" si="3" ref="BB8:BB41">AQ8/AG8</f>
        <v>0.52</v>
      </c>
      <c r="BC8" s="151">
        <f>AG8/30</f>
        <v>5</v>
      </c>
      <c r="BD8" s="151"/>
      <c r="BE8" s="151"/>
      <c r="BF8" s="151"/>
      <c r="BG8" s="268" t="s">
        <v>203</v>
      </c>
    </row>
    <row r="9" spans="1:59" ht="18" customHeight="1">
      <c r="A9" s="222" t="s">
        <v>126</v>
      </c>
      <c r="B9" s="1008" t="s">
        <v>177</v>
      </c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10"/>
      <c r="U9" s="21"/>
      <c r="V9" s="22"/>
      <c r="W9" s="18">
        <v>1</v>
      </c>
      <c r="X9" s="21">
        <v>2</v>
      </c>
      <c r="Y9" s="21"/>
      <c r="Z9" s="21"/>
      <c r="AA9" s="23"/>
      <c r="AB9" s="22"/>
      <c r="AC9" s="23"/>
      <c r="AD9" s="32"/>
      <c r="AE9" s="1036">
        <f t="shared" si="0"/>
        <v>3.5</v>
      </c>
      <c r="AF9" s="1037"/>
      <c r="AG9" s="935">
        <v>105</v>
      </c>
      <c r="AH9" s="1019"/>
      <c r="AI9" s="1036">
        <f t="shared" si="1"/>
        <v>36</v>
      </c>
      <c r="AJ9" s="1037"/>
      <c r="AK9" s="1031"/>
      <c r="AL9" s="1032"/>
      <c r="AM9" s="1031">
        <v>36</v>
      </c>
      <c r="AN9" s="1032"/>
      <c r="AO9" s="1000"/>
      <c r="AP9" s="1001"/>
      <c r="AQ9" s="1039">
        <f t="shared" si="2"/>
        <v>69</v>
      </c>
      <c r="AR9" s="1029"/>
      <c r="AS9" s="159">
        <v>1</v>
      </c>
      <c r="AT9" s="23">
        <v>1</v>
      </c>
      <c r="AU9" s="94"/>
      <c r="AV9" s="29"/>
      <c r="AW9" s="145"/>
      <c r="AX9" s="23"/>
      <c r="AY9" s="94"/>
      <c r="AZ9" s="24"/>
      <c r="BA9" s="3"/>
      <c r="BB9" s="152">
        <f t="shared" si="3"/>
        <v>0.6571428571428571</v>
      </c>
      <c r="BC9" s="217">
        <f>AG9/30</f>
        <v>3.5</v>
      </c>
      <c r="BD9" s="151"/>
      <c r="BE9" s="151"/>
      <c r="BF9" s="151"/>
      <c r="BG9" s="268" t="s">
        <v>204</v>
      </c>
    </row>
    <row r="10" spans="1:59" ht="18" customHeight="1">
      <c r="A10" s="222" t="s">
        <v>127</v>
      </c>
      <c r="B10" s="1008" t="s">
        <v>107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10"/>
      <c r="U10" s="21">
        <v>2</v>
      </c>
      <c r="V10" s="22">
        <v>3</v>
      </c>
      <c r="W10" s="21">
        <v>1</v>
      </c>
      <c r="X10" s="21">
        <v>4</v>
      </c>
      <c r="Y10" s="21"/>
      <c r="Z10" s="21"/>
      <c r="AA10" s="23"/>
      <c r="AB10" s="22"/>
      <c r="AC10" s="23"/>
      <c r="AD10" s="32"/>
      <c r="AE10" s="1036">
        <f t="shared" si="0"/>
        <v>23</v>
      </c>
      <c r="AF10" s="1037"/>
      <c r="AG10" s="935">
        <v>690</v>
      </c>
      <c r="AH10" s="1019"/>
      <c r="AI10" s="1036">
        <f t="shared" si="1"/>
        <v>320</v>
      </c>
      <c r="AJ10" s="1037"/>
      <c r="AK10" s="1015">
        <v>144</v>
      </c>
      <c r="AL10" s="1016"/>
      <c r="AM10" s="1015">
        <v>32</v>
      </c>
      <c r="AN10" s="1016"/>
      <c r="AO10" s="1042">
        <v>144</v>
      </c>
      <c r="AP10" s="1042"/>
      <c r="AQ10" s="1039">
        <f t="shared" si="2"/>
        <v>370</v>
      </c>
      <c r="AR10" s="1029"/>
      <c r="AS10" s="159">
        <v>6</v>
      </c>
      <c r="AT10" s="23">
        <v>4</v>
      </c>
      <c r="AU10" s="94">
        <v>4</v>
      </c>
      <c r="AV10" s="29">
        <v>4</v>
      </c>
      <c r="AW10" s="145"/>
      <c r="AX10" s="23"/>
      <c r="AY10" s="94"/>
      <c r="AZ10" s="24"/>
      <c r="BA10" s="3"/>
      <c r="BB10" s="152">
        <f t="shared" si="3"/>
        <v>0.5362318840579711</v>
      </c>
      <c r="BC10" s="217">
        <v>12</v>
      </c>
      <c r="BD10" s="151">
        <v>11</v>
      </c>
      <c r="BE10" s="151"/>
      <c r="BF10" s="151"/>
      <c r="BG10" s="268" t="s">
        <v>205</v>
      </c>
    </row>
    <row r="11" spans="1:59" ht="18" customHeight="1">
      <c r="A11" s="222" t="s">
        <v>128</v>
      </c>
      <c r="B11" s="1008" t="s">
        <v>178</v>
      </c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10"/>
      <c r="U11" s="21"/>
      <c r="V11" s="22">
        <v>2</v>
      </c>
      <c r="W11" s="21">
        <v>1</v>
      </c>
      <c r="X11" s="21"/>
      <c r="Y11" s="21"/>
      <c r="Z11" s="21"/>
      <c r="AA11" s="23"/>
      <c r="AB11" s="22"/>
      <c r="AC11" s="23"/>
      <c r="AD11" s="32"/>
      <c r="AE11" s="1036">
        <f t="shared" si="0"/>
        <v>12</v>
      </c>
      <c r="AF11" s="1037"/>
      <c r="AG11" s="935">
        <v>360</v>
      </c>
      <c r="AH11" s="1019"/>
      <c r="AI11" s="1036">
        <f t="shared" si="1"/>
        <v>144</v>
      </c>
      <c r="AJ11" s="1037"/>
      <c r="AK11" s="1015">
        <v>72</v>
      </c>
      <c r="AL11" s="1016"/>
      <c r="AM11" s="1015"/>
      <c r="AN11" s="1016"/>
      <c r="AO11" s="1040">
        <v>72</v>
      </c>
      <c r="AP11" s="1041"/>
      <c r="AQ11" s="1039">
        <f t="shared" si="2"/>
        <v>216</v>
      </c>
      <c r="AR11" s="1029"/>
      <c r="AS11" s="159">
        <v>4</v>
      </c>
      <c r="AT11" s="23">
        <v>4</v>
      </c>
      <c r="AU11" s="94"/>
      <c r="AV11" s="29"/>
      <c r="AW11" s="145"/>
      <c r="AX11" s="23"/>
      <c r="AY11" s="94"/>
      <c r="AZ11" s="24"/>
      <c r="BA11" s="3"/>
      <c r="BB11" s="152">
        <f t="shared" si="3"/>
        <v>0.6</v>
      </c>
      <c r="BC11" s="217">
        <f>AG11/30</f>
        <v>12</v>
      </c>
      <c r="BD11" s="151"/>
      <c r="BE11" s="151"/>
      <c r="BF11" s="151"/>
      <c r="BG11" s="268" t="s">
        <v>206</v>
      </c>
    </row>
    <row r="12" spans="1:59" ht="18" customHeight="1">
      <c r="A12" s="222" t="s">
        <v>129</v>
      </c>
      <c r="B12" s="1008" t="s">
        <v>179</v>
      </c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10"/>
      <c r="U12" s="21"/>
      <c r="V12" s="22"/>
      <c r="W12" s="21">
        <v>1</v>
      </c>
      <c r="X12" s="21"/>
      <c r="Y12" s="21"/>
      <c r="Z12" s="21"/>
      <c r="AA12" s="23"/>
      <c r="AB12" s="22"/>
      <c r="AC12" s="23"/>
      <c r="AD12" s="32"/>
      <c r="AE12" s="1036">
        <f t="shared" si="0"/>
        <v>4</v>
      </c>
      <c r="AF12" s="1037"/>
      <c r="AG12" s="935">
        <v>120</v>
      </c>
      <c r="AH12" s="1019"/>
      <c r="AI12" s="1036">
        <f t="shared" si="1"/>
        <v>48</v>
      </c>
      <c r="AJ12" s="1037"/>
      <c r="AK12" s="1015">
        <v>16</v>
      </c>
      <c r="AL12" s="1016"/>
      <c r="AM12" s="1015"/>
      <c r="AN12" s="1016"/>
      <c r="AO12" s="1040">
        <v>32</v>
      </c>
      <c r="AP12" s="1041"/>
      <c r="AQ12" s="1039">
        <f t="shared" si="2"/>
        <v>72</v>
      </c>
      <c r="AR12" s="1029"/>
      <c r="AS12" s="159">
        <v>3</v>
      </c>
      <c r="AT12" s="23"/>
      <c r="AU12" s="94"/>
      <c r="AV12" s="29"/>
      <c r="AW12" s="145"/>
      <c r="AX12" s="23"/>
      <c r="AY12" s="94"/>
      <c r="AZ12" s="24"/>
      <c r="BA12" s="3"/>
      <c r="BB12" s="152">
        <f t="shared" si="3"/>
        <v>0.6</v>
      </c>
      <c r="BC12" s="217">
        <f>AG12/30</f>
        <v>4</v>
      </c>
      <c r="BD12" s="151"/>
      <c r="BE12" s="151"/>
      <c r="BF12" s="151"/>
      <c r="BG12" s="268" t="s">
        <v>207</v>
      </c>
    </row>
    <row r="13" spans="1:59" ht="18" customHeight="1">
      <c r="A13" s="222" t="s">
        <v>130</v>
      </c>
      <c r="B13" s="1008" t="s">
        <v>180</v>
      </c>
      <c r="C13" s="1009"/>
      <c r="D13" s="1009"/>
      <c r="E13" s="1009"/>
      <c r="F13" s="1009"/>
      <c r="G13" s="1009"/>
      <c r="H13" s="1009"/>
      <c r="I13" s="1009"/>
      <c r="J13" s="1009"/>
      <c r="K13" s="1009"/>
      <c r="L13" s="1009"/>
      <c r="M13" s="1009"/>
      <c r="N13" s="1009"/>
      <c r="O13" s="1009"/>
      <c r="P13" s="1009"/>
      <c r="Q13" s="1009"/>
      <c r="R13" s="1009"/>
      <c r="S13" s="1009"/>
      <c r="T13" s="1010"/>
      <c r="U13" s="21"/>
      <c r="V13" s="22"/>
      <c r="W13" s="21"/>
      <c r="X13" s="21">
        <v>2</v>
      </c>
      <c r="Y13" s="21"/>
      <c r="Z13" s="21"/>
      <c r="AA13" s="23"/>
      <c r="AB13" s="22"/>
      <c r="AC13" s="23"/>
      <c r="AD13" s="32"/>
      <c r="AE13" s="1036">
        <f t="shared" si="0"/>
        <v>4.5</v>
      </c>
      <c r="AF13" s="1037"/>
      <c r="AG13" s="935">
        <v>135</v>
      </c>
      <c r="AH13" s="1019"/>
      <c r="AI13" s="1036">
        <f t="shared" si="1"/>
        <v>60</v>
      </c>
      <c r="AJ13" s="1037"/>
      <c r="AK13" s="1015">
        <v>20</v>
      </c>
      <c r="AL13" s="1016"/>
      <c r="AM13" s="1015"/>
      <c r="AN13" s="1016"/>
      <c r="AO13" s="1015">
        <v>40</v>
      </c>
      <c r="AP13" s="1016"/>
      <c r="AQ13" s="1039">
        <f t="shared" si="2"/>
        <v>75</v>
      </c>
      <c r="AR13" s="1029"/>
      <c r="AS13" s="159"/>
      <c r="AT13" s="23">
        <v>3</v>
      </c>
      <c r="AU13" s="94"/>
      <c r="AV13" s="29"/>
      <c r="AW13" s="145"/>
      <c r="AX13" s="23"/>
      <c r="AY13" s="94"/>
      <c r="AZ13" s="24"/>
      <c r="BA13" s="3"/>
      <c r="BB13" s="152">
        <f t="shared" si="3"/>
        <v>0.5555555555555556</v>
      </c>
      <c r="BC13" s="217">
        <f>AG13/30</f>
        <v>4.5</v>
      </c>
      <c r="BD13" s="217"/>
      <c r="BE13" s="151"/>
      <c r="BF13" s="151"/>
      <c r="BG13" s="268" t="s">
        <v>202</v>
      </c>
    </row>
    <row r="14" spans="1:59" ht="18" customHeight="1">
      <c r="A14" s="222" t="s">
        <v>131</v>
      </c>
      <c r="B14" s="971" t="s">
        <v>181</v>
      </c>
      <c r="C14" s="972"/>
      <c r="D14" s="972"/>
      <c r="E14" s="972"/>
      <c r="F14" s="972"/>
      <c r="G14" s="972"/>
      <c r="H14" s="972"/>
      <c r="I14" s="972"/>
      <c r="J14" s="972"/>
      <c r="K14" s="972"/>
      <c r="L14" s="972"/>
      <c r="M14" s="972"/>
      <c r="N14" s="972"/>
      <c r="O14" s="972"/>
      <c r="P14" s="972"/>
      <c r="Q14" s="972"/>
      <c r="R14" s="972"/>
      <c r="S14" s="972"/>
      <c r="T14" s="973"/>
      <c r="U14" s="21">
        <v>1</v>
      </c>
      <c r="V14" s="22"/>
      <c r="W14" s="21"/>
      <c r="X14" s="21"/>
      <c r="Y14" s="21"/>
      <c r="Z14" s="21"/>
      <c r="AA14" s="23"/>
      <c r="AB14" s="22"/>
      <c r="AC14" s="23"/>
      <c r="AD14" s="32"/>
      <c r="AE14" s="998">
        <f t="shared" si="0"/>
        <v>7</v>
      </c>
      <c r="AF14" s="999"/>
      <c r="AG14" s="935">
        <v>210</v>
      </c>
      <c r="AH14" s="1019"/>
      <c r="AI14" s="998">
        <f t="shared" si="1"/>
        <v>96</v>
      </c>
      <c r="AJ14" s="999"/>
      <c r="AK14" s="1015">
        <v>32</v>
      </c>
      <c r="AL14" s="1016"/>
      <c r="AM14" s="1015"/>
      <c r="AN14" s="1016"/>
      <c r="AO14" s="1015">
        <v>64</v>
      </c>
      <c r="AP14" s="1016"/>
      <c r="AQ14" s="1038">
        <f t="shared" si="2"/>
        <v>114</v>
      </c>
      <c r="AR14" s="990"/>
      <c r="AS14" s="159">
        <v>6</v>
      </c>
      <c r="AT14" s="23"/>
      <c r="AU14" s="94"/>
      <c r="AV14" s="29"/>
      <c r="AW14" s="145"/>
      <c r="AX14" s="23"/>
      <c r="AY14" s="94"/>
      <c r="AZ14" s="24"/>
      <c r="BA14" s="3"/>
      <c r="BB14" s="152">
        <f t="shared" si="3"/>
        <v>0.5428571428571428</v>
      </c>
      <c r="BC14" s="217">
        <f>AG14/30</f>
        <v>7</v>
      </c>
      <c r="BD14" s="151"/>
      <c r="BE14" s="151"/>
      <c r="BF14" s="151"/>
      <c r="BG14" s="268" t="s">
        <v>202</v>
      </c>
    </row>
    <row r="15" spans="1:59" ht="18" customHeight="1">
      <c r="A15" s="222" t="s">
        <v>132</v>
      </c>
      <c r="B15" s="1008" t="s">
        <v>182</v>
      </c>
      <c r="C15" s="1009"/>
      <c r="D15" s="1009"/>
      <c r="E15" s="1009"/>
      <c r="F15" s="1009"/>
      <c r="G15" s="1009"/>
      <c r="H15" s="1009"/>
      <c r="I15" s="1009"/>
      <c r="J15" s="1009"/>
      <c r="K15" s="1009"/>
      <c r="L15" s="1009"/>
      <c r="M15" s="1009"/>
      <c r="N15" s="1009"/>
      <c r="O15" s="1009"/>
      <c r="P15" s="1009"/>
      <c r="Q15" s="1009"/>
      <c r="R15" s="1009"/>
      <c r="S15" s="1009"/>
      <c r="T15" s="1010"/>
      <c r="U15" s="141"/>
      <c r="V15" s="143"/>
      <c r="W15" s="142"/>
      <c r="X15" s="142">
        <v>2</v>
      </c>
      <c r="Y15" s="18"/>
      <c r="Z15" s="18"/>
      <c r="AA15" s="20"/>
      <c r="AB15" s="19"/>
      <c r="AC15" s="20"/>
      <c r="AD15" s="121">
        <v>2</v>
      </c>
      <c r="AE15" s="998">
        <f t="shared" si="0"/>
        <v>6</v>
      </c>
      <c r="AF15" s="999"/>
      <c r="AG15" s="966">
        <v>180</v>
      </c>
      <c r="AH15" s="1019"/>
      <c r="AI15" s="1036">
        <f t="shared" si="1"/>
        <v>80</v>
      </c>
      <c r="AJ15" s="1037"/>
      <c r="AK15" s="1015">
        <v>40</v>
      </c>
      <c r="AL15" s="1016"/>
      <c r="AM15" s="1015"/>
      <c r="AN15" s="1016"/>
      <c r="AO15" s="1035">
        <v>40</v>
      </c>
      <c r="AP15" s="1035"/>
      <c r="AQ15" s="1028">
        <f t="shared" si="2"/>
        <v>100</v>
      </c>
      <c r="AR15" s="1029"/>
      <c r="AS15" s="159"/>
      <c r="AT15" s="23">
        <v>4</v>
      </c>
      <c r="AU15" s="94"/>
      <c r="AV15" s="214"/>
      <c r="AW15" s="145"/>
      <c r="AX15" s="146"/>
      <c r="AY15" s="94"/>
      <c r="AZ15" s="147"/>
      <c r="BA15" s="3"/>
      <c r="BB15" s="152">
        <f t="shared" si="3"/>
        <v>0.5555555555555556</v>
      </c>
      <c r="BC15" s="217">
        <f>AG15/30</f>
        <v>6</v>
      </c>
      <c r="BD15" s="217"/>
      <c r="BE15" s="151"/>
      <c r="BF15" s="151"/>
      <c r="BG15" s="268" t="s">
        <v>202</v>
      </c>
    </row>
    <row r="16" spans="1:59" ht="18" customHeight="1">
      <c r="A16" s="222" t="s">
        <v>133</v>
      </c>
      <c r="B16" s="1008" t="s">
        <v>183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10"/>
      <c r="U16" s="18"/>
      <c r="V16" s="19"/>
      <c r="W16" s="18">
        <v>3</v>
      </c>
      <c r="X16" s="18"/>
      <c r="Y16" s="21"/>
      <c r="Z16" s="21"/>
      <c r="AA16" s="23"/>
      <c r="AB16" s="22"/>
      <c r="AC16" s="23"/>
      <c r="AD16" s="32"/>
      <c r="AE16" s="998">
        <f t="shared" si="0"/>
        <v>5</v>
      </c>
      <c r="AF16" s="999"/>
      <c r="AG16" s="1033">
        <v>150</v>
      </c>
      <c r="AH16" s="1034"/>
      <c r="AI16" s="998">
        <f t="shared" si="1"/>
        <v>64</v>
      </c>
      <c r="AJ16" s="999"/>
      <c r="AK16" s="1031">
        <v>16</v>
      </c>
      <c r="AL16" s="1032"/>
      <c r="AM16" s="1031">
        <v>16</v>
      </c>
      <c r="AN16" s="1032"/>
      <c r="AO16" s="1031">
        <v>32</v>
      </c>
      <c r="AP16" s="1032"/>
      <c r="AQ16" s="989">
        <f t="shared" si="2"/>
        <v>86</v>
      </c>
      <c r="AR16" s="990"/>
      <c r="AS16" s="159"/>
      <c r="AT16" s="23"/>
      <c r="AU16" s="94">
        <v>4</v>
      </c>
      <c r="AV16" s="29"/>
      <c r="AW16" s="145"/>
      <c r="AX16" s="23"/>
      <c r="AY16" s="94"/>
      <c r="AZ16" s="24"/>
      <c r="BA16" s="3"/>
      <c r="BB16" s="152">
        <f t="shared" si="3"/>
        <v>0.5733333333333334</v>
      </c>
      <c r="BC16" s="217"/>
      <c r="BD16" s="217">
        <f>AG16/30</f>
        <v>5</v>
      </c>
      <c r="BE16" s="151"/>
      <c r="BF16" s="151"/>
      <c r="BG16" s="268" t="s">
        <v>202</v>
      </c>
    </row>
    <row r="17" spans="1:59" ht="18" customHeight="1">
      <c r="A17" s="222" t="s">
        <v>134</v>
      </c>
      <c r="B17" s="1008" t="s">
        <v>184</v>
      </c>
      <c r="C17" s="1009"/>
      <c r="D17" s="1009"/>
      <c r="E17" s="1009"/>
      <c r="F17" s="1009"/>
      <c r="G17" s="1009"/>
      <c r="H17" s="1009"/>
      <c r="I17" s="1009"/>
      <c r="J17" s="1009"/>
      <c r="K17" s="1009"/>
      <c r="L17" s="1009"/>
      <c r="M17" s="1009"/>
      <c r="N17" s="1009"/>
      <c r="O17" s="1009"/>
      <c r="P17" s="1009"/>
      <c r="Q17" s="1009"/>
      <c r="R17" s="1009"/>
      <c r="S17" s="1009"/>
      <c r="T17" s="1010"/>
      <c r="U17" s="21"/>
      <c r="V17" s="22">
        <v>3</v>
      </c>
      <c r="W17" s="21"/>
      <c r="X17" s="21"/>
      <c r="Y17" s="21"/>
      <c r="Z17" s="21"/>
      <c r="AA17" s="23"/>
      <c r="AB17" s="22"/>
      <c r="AC17" s="23"/>
      <c r="AD17" s="32"/>
      <c r="AE17" s="998">
        <f t="shared" si="0"/>
        <v>3.5</v>
      </c>
      <c r="AF17" s="999"/>
      <c r="AG17" s="935">
        <v>105</v>
      </c>
      <c r="AH17" s="1019"/>
      <c r="AI17" s="998">
        <f t="shared" si="1"/>
        <v>48</v>
      </c>
      <c r="AJ17" s="999"/>
      <c r="AK17" s="1015">
        <v>16</v>
      </c>
      <c r="AL17" s="1016"/>
      <c r="AM17" s="1015">
        <v>16</v>
      </c>
      <c r="AN17" s="1016"/>
      <c r="AO17" s="1015">
        <v>16</v>
      </c>
      <c r="AP17" s="1016"/>
      <c r="AQ17" s="1028">
        <f t="shared" si="2"/>
        <v>57</v>
      </c>
      <c r="AR17" s="1029"/>
      <c r="AS17" s="159"/>
      <c r="AT17" s="23"/>
      <c r="AU17" s="94">
        <v>3</v>
      </c>
      <c r="AV17" s="211"/>
      <c r="AW17" s="145"/>
      <c r="AX17" s="23"/>
      <c r="AY17" s="94"/>
      <c r="AZ17" s="24"/>
      <c r="BA17" s="3"/>
      <c r="BB17" s="152">
        <f t="shared" si="3"/>
        <v>0.5428571428571428</v>
      </c>
      <c r="BC17" s="217"/>
      <c r="BD17" s="217">
        <f>AG17/30</f>
        <v>3.5</v>
      </c>
      <c r="BE17" s="151"/>
      <c r="BF17" s="151"/>
      <c r="BG17" s="268" t="s">
        <v>208</v>
      </c>
    </row>
    <row r="18" spans="1:59" ht="18" customHeight="1">
      <c r="A18" s="222" t="s">
        <v>135</v>
      </c>
      <c r="B18" s="1008" t="s">
        <v>185</v>
      </c>
      <c r="C18" s="1009"/>
      <c r="D18" s="1009"/>
      <c r="E18" s="1009"/>
      <c r="F18" s="1009"/>
      <c r="G18" s="1009"/>
      <c r="H18" s="1009"/>
      <c r="I18" s="1009"/>
      <c r="J18" s="1009"/>
      <c r="K18" s="1009"/>
      <c r="L18" s="1009"/>
      <c r="M18" s="1009"/>
      <c r="N18" s="1009"/>
      <c r="O18" s="1009"/>
      <c r="P18" s="1009"/>
      <c r="Q18" s="1009"/>
      <c r="R18" s="1009"/>
      <c r="S18" s="1009"/>
      <c r="T18" s="1010"/>
      <c r="U18" s="21"/>
      <c r="V18" s="22">
        <v>3</v>
      </c>
      <c r="W18" s="21"/>
      <c r="X18" s="21"/>
      <c r="Y18" s="21"/>
      <c r="Z18" s="21"/>
      <c r="AA18" s="23">
        <v>3</v>
      </c>
      <c r="AB18" s="22"/>
      <c r="AC18" s="23"/>
      <c r="AD18" s="32"/>
      <c r="AE18" s="998">
        <f t="shared" si="0"/>
        <v>5</v>
      </c>
      <c r="AF18" s="999"/>
      <c r="AG18" s="935">
        <v>150</v>
      </c>
      <c r="AH18" s="1019"/>
      <c r="AI18" s="998">
        <f t="shared" si="1"/>
        <v>64</v>
      </c>
      <c r="AJ18" s="999"/>
      <c r="AK18" s="1015">
        <v>16</v>
      </c>
      <c r="AL18" s="1016"/>
      <c r="AM18" s="1015">
        <v>16</v>
      </c>
      <c r="AN18" s="1016"/>
      <c r="AO18" s="1015">
        <v>32</v>
      </c>
      <c r="AP18" s="1030"/>
      <c r="AQ18" s="1028">
        <f t="shared" si="2"/>
        <v>86</v>
      </c>
      <c r="AR18" s="1029"/>
      <c r="AS18" s="159"/>
      <c r="AT18" s="23"/>
      <c r="AU18" s="94">
        <v>4</v>
      </c>
      <c r="AV18" s="29"/>
      <c r="AW18" s="145"/>
      <c r="AX18" s="23"/>
      <c r="AY18" s="94"/>
      <c r="AZ18" s="24"/>
      <c r="BA18" s="3"/>
      <c r="BB18" s="152">
        <f t="shared" si="3"/>
        <v>0.5733333333333334</v>
      </c>
      <c r="BC18" s="217"/>
      <c r="BD18" s="217">
        <f>AG18/30</f>
        <v>5</v>
      </c>
      <c r="BE18" s="151"/>
      <c r="BF18" s="151"/>
      <c r="BG18" s="268" t="s">
        <v>202</v>
      </c>
    </row>
    <row r="19" spans="1:59" ht="18" customHeight="1">
      <c r="A19" s="222" t="s">
        <v>136</v>
      </c>
      <c r="B19" s="1008" t="s">
        <v>186</v>
      </c>
      <c r="C19" s="1009"/>
      <c r="D19" s="1009"/>
      <c r="E19" s="1009"/>
      <c r="F19" s="1009"/>
      <c r="G19" s="1009"/>
      <c r="H19" s="1009"/>
      <c r="I19" s="1009"/>
      <c r="J19" s="1009"/>
      <c r="K19" s="1009"/>
      <c r="L19" s="1009"/>
      <c r="M19" s="1009"/>
      <c r="N19" s="1009"/>
      <c r="O19" s="1009"/>
      <c r="P19" s="1009"/>
      <c r="Q19" s="1009"/>
      <c r="R19" s="1009"/>
      <c r="S19" s="1009"/>
      <c r="T19" s="1010"/>
      <c r="U19" s="21"/>
      <c r="V19" s="22"/>
      <c r="W19" s="21"/>
      <c r="X19" s="21">
        <v>4</v>
      </c>
      <c r="Y19" s="21"/>
      <c r="Z19" s="21"/>
      <c r="AA19" s="23"/>
      <c r="AB19" s="22"/>
      <c r="AC19" s="23"/>
      <c r="AD19" s="32"/>
      <c r="AE19" s="998">
        <f t="shared" si="0"/>
        <v>5</v>
      </c>
      <c r="AF19" s="999"/>
      <c r="AG19" s="935">
        <v>150</v>
      </c>
      <c r="AH19" s="1019"/>
      <c r="AI19" s="998">
        <f t="shared" si="1"/>
        <v>60</v>
      </c>
      <c r="AJ19" s="999"/>
      <c r="AK19" s="937">
        <v>20</v>
      </c>
      <c r="AL19" s="938"/>
      <c r="AM19" s="937">
        <v>20</v>
      </c>
      <c r="AN19" s="938"/>
      <c r="AO19" s="937">
        <v>20</v>
      </c>
      <c r="AP19" s="938"/>
      <c r="AQ19" s="1028">
        <f t="shared" si="2"/>
        <v>90</v>
      </c>
      <c r="AR19" s="1029"/>
      <c r="AS19" s="159"/>
      <c r="AT19" s="23"/>
      <c r="AU19" s="94"/>
      <c r="AV19" s="29">
        <v>3</v>
      </c>
      <c r="AW19" s="145"/>
      <c r="AX19" s="23"/>
      <c r="AY19" s="94"/>
      <c r="AZ19" s="24"/>
      <c r="BA19" s="3"/>
      <c r="BB19" s="152">
        <f t="shared" si="3"/>
        <v>0.6</v>
      </c>
      <c r="BC19" s="217"/>
      <c r="BD19" s="217">
        <f>AG19/30</f>
        <v>5</v>
      </c>
      <c r="BE19" s="151"/>
      <c r="BF19" s="151"/>
      <c r="BG19" s="268" t="s">
        <v>202</v>
      </c>
    </row>
    <row r="20" spans="1:59" ht="18" customHeight="1">
      <c r="A20" s="222" t="s">
        <v>137</v>
      </c>
      <c r="B20" s="930" t="s">
        <v>187</v>
      </c>
      <c r="C20" s="93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  <c r="O20" s="931"/>
      <c r="P20" s="931"/>
      <c r="Q20" s="931"/>
      <c r="R20" s="931"/>
      <c r="S20" s="931"/>
      <c r="T20" s="932"/>
      <c r="U20" s="21">
        <v>4</v>
      </c>
      <c r="V20" s="22">
        <v>5</v>
      </c>
      <c r="W20" s="21"/>
      <c r="X20" s="21"/>
      <c r="Y20" s="21"/>
      <c r="Z20" s="21"/>
      <c r="AA20" s="23"/>
      <c r="AB20" s="22"/>
      <c r="AC20" s="23">
        <v>5</v>
      </c>
      <c r="AD20" s="32"/>
      <c r="AE20" s="998">
        <f t="shared" si="0"/>
        <v>12</v>
      </c>
      <c r="AF20" s="999"/>
      <c r="AG20" s="935">
        <v>360</v>
      </c>
      <c r="AH20" s="1019"/>
      <c r="AI20" s="998">
        <f t="shared" si="1"/>
        <v>176</v>
      </c>
      <c r="AJ20" s="999"/>
      <c r="AK20" s="1015">
        <v>72</v>
      </c>
      <c r="AL20" s="1016"/>
      <c r="AM20" s="1015">
        <v>56</v>
      </c>
      <c r="AN20" s="1016"/>
      <c r="AO20" s="1015">
        <v>48</v>
      </c>
      <c r="AP20" s="1016"/>
      <c r="AQ20" s="1028">
        <f t="shared" si="2"/>
        <v>184</v>
      </c>
      <c r="AR20" s="1029"/>
      <c r="AS20" s="159"/>
      <c r="AT20" s="23"/>
      <c r="AU20" s="94"/>
      <c r="AV20" s="29">
        <v>4</v>
      </c>
      <c r="AW20" s="145">
        <v>6</v>
      </c>
      <c r="AX20" s="23"/>
      <c r="AY20" s="94"/>
      <c r="AZ20" s="24"/>
      <c r="BA20" s="3"/>
      <c r="BB20" s="152">
        <f t="shared" si="3"/>
        <v>0.5111111111111111</v>
      </c>
      <c r="BC20" s="217"/>
      <c r="BD20" s="217">
        <v>5</v>
      </c>
      <c r="BE20" s="151">
        <v>7</v>
      </c>
      <c r="BF20" s="151"/>
      <c r="BG20" s="268" t="s">
        <v>202</v>
      </c>
    </row>
    <row r="21" spans="1:59" ht="18" customHeight="1">
      <c r="A21" s="222" t="s">
        <v>138</v>
      </c>
      <c r="B21" s="1008" t="s">
        <v>188</v>
      </c>
      <c r="C21" s="1009"/>
      <c r="D21" s="1009"/>
      <c r="E21" s="1009"/>
      <c r="F21" s="1009"/>
      <c r="G21" s="1009"/>
      <c r="H21" s="1009"/>
      <c r="I21" s="1009"/>
      <c r="J21" s="1009"/>
      <c r="K21" s="1009"/>
      <c r="L21" s="1009"/>
      <c r="M21" s="1009"/>
      <c r="N21" s="1009"/>
      <c r="O21" s="1009"/>
      <c r="P21" s="1009"/>
      <c r="Q21" s="1009"/>
      <c r="R21" s="1009"/>
      <c r="S21" s="1009"/>
      <c r="T21" s="1010"/>
      <c r="U21" s="21"/>
      <c r="V21" s="22"/>
      <c r="W21" s="21"/>
      <c r="X21" s="21">
        <v>2</v>
      </c>
      <c r="Y21" s="21"/>
      <c r="Z21" s="21"/>
      <c r="AA21" s="23"/>
      <c r="AB21" s="22"/>
      <c r="AC21" s="23"/>
      <c r="AD21" s="32"/>
      <c r="AE21" s="998">
        <f t="shared" si="0"/>
        <v>3</v>
      </c>
      <c r="AF21" s="999"/>
      <c r="AG21" s="935">
        <v>90</v>
      </c>
      <c r="AH21" s="1019"/>
      <c r="AI21" s="998">
        <f t="shared" si="1"/>
        <v>40</v>
      </c>
      <c r="AJ21" s="999"/>
      <c r="AK21" s="1015">
        <v>20</v>
      </c>
      <c r="AL21" s="1016"/>
      <c r="AM21" s="1015"/>
      <c r="AN21" s="1016"/>
      <c r="AO21" s="1015">
        <v>20</v>
      </c>
      <c r="AP21" s="1016"/>
      <c r="AQ21" s="1028">
        <f t="shared" si="2"/>
        <v>50</v>
      </c>
      <c r="AR21" s="1029"/>
      <c r="AS21" s="159"/>
      <c r="AT21" s="23">
        <v>2</v>
      </c>
      <c r="AU21" s="94"/>
      <c r="AV21" s="29"/>
      <c r="AW21" s="145"/>
      <c r="AX21" s="23"/>
      <c r="AY21" s="94"/>
      <c r="AZ21" s="24"/>
      <c r="BA21" s="3"/>
      <c r="BB21" s="152">
        <f t="shared" si="3"/>
        <v>0.5555555555555556</v>
      </c>
      <c r="BC21" s="217">
        <f>AG21/30</f>
        <v>3</v>
      </c>
      <c r="BD21" s="151"/>
      <c r="BE21" s="151"/>
      <c r="BF21" s="151"/>
      <c r="BG21" s="268" t="s">
        <v>209</v>
      </c>
    </row>
    <row r="22" spans="1:59" ht="18" customHeight="1">
      <c r="A22" s="222" t="s">
        <v>139</v>
      </c>
      <c r="B22" s="1008" t="s">
        <v>189</v>
      </c>
      <c r="C22" s="1009"/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10"/>
      <c r="U22" s="21"/>
      <c r="V22" s="27">
        <v>4</v>
      </c>
      <c r="W22" s="21"/>
      <c r="X22" s="33"/>
      <c r="Y22" s="3"/>
      <c r="Z22" s="33"/>
      <c r="AA22" s="23"/>
      <c r="AB22" s="22">
        <v>4</v>
      </c>
      <c r="AC22" s="23"/>
      <c r="AD22" s="34"/>
      <c r="AE22" s="998">
        <f t="shared" si="0"/>
        <v>7.5</v>
      </c>
      <c r="AF22" s="999"/>
      <c r="AG22" s="935">
        <v>225</v>
      </c>
      <c r="AH22" s="1006"/>
      <c r="AI22" s="998">
        <f t="shared" si="1"/>
        <v>80</v>
      </c>
      <c r="AJ22" s="999"/>
      <c r="AK22" s="1015">
        <v>20</v>
      </c>
      <c r="AL22" s="1016"/>
      <c r="AM22" s="1015">
        <v>20</v>
      </c>
      <c r="AN22" s="1016"/>
      <c r="AO22" s="1015">
        <v>40</v>
      </c>
      <c r="AP22" s="1016"/>
      <c r="AQ22" s="1028">
        <f t="shared" si="2"/>
        <v>145</v>
      </c>
      <c r="AR22" s="1029"/>
      <c r="AS22" s="165"/>
      <c r="AT22" s="28"/>
      <c r="AU22" s="148"/>
      <c r="AV22" s="215">
        <v>4</v>
      </c>
      <c r="AW22" s="213"/>
      <c r="AX22" s="149"/>
      <c r="AY22" s="148"/>
      <c r="AZ22" s="150"/>
      <c r="BA22" s="3"/>
      <c r="BB22" s="152">
        <f t="shared" si="3"/>
        <v>0.6444444444444445</v>
      </c>
      <c r="BC22" s="217"/>
      <c r="BD22" s="217">
        <f>AG22/30</f>
        <v>7.5</v>
      </c>
      <c r="BE22" s="151"/>
      <c r="BF22" s="151"/>
      <c r="BG22" s="268" t="s">
        <v>202</v>
      </c>
    </row>
    <row r="23" spans="1:59" ht="18" customHeight="1">
      <c r="A23" s="222" t="s">
        <v>140</v>
      </c>
      <c r="B23" s="1008" t="s">
        <v>190</v>
      </c>
      <c r="C23" s="1009"/>
      <c r="D23" s="1009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10"/>
      <c r="U23" s="21">
        <v>5</v>
      </c>
      <c r="V23" s="27"/>
      <c r="W23" s="21"/>
      <c r="X23" s="33"/>
      <c r="Y23" s="33"/>
      <c r="Z23" s="33"/>
      <c r="AA23" s="23"/>
      <c r="AB23" s="22"/>
      <c r="AC23" s="23"/>
      <c r="AD23" s="34"/>
      <c r="AE23" s="1026">
        <f t="shared" si="0"/>
        <v>8</v>
      </c>
      <c r="AF23" s="1027"/>
      <c r="AG23" s="935">
        <v>240</v>
      </c>
      <c r="AH23" s="1019"/>
      <c r="AI23" s="1026">
        <f t="shared" si="1"/>
        <v>112</v>
      </c>
      <c r="AJ23" s="1027"/>
      <c r="AK23" s="1015">
        <v>32</v>
      </c>
      <c r="AL23" s="1016"/>
      <c r="AM23" s="1015">
        <v>32</v>
      </c>
      <c r="AN23" s="1016"/>
      <c r="AO23" s="1017">
        <v>48</v>
      </c>
      <c r="AP23" s="1023"/>
      <c r="AQ23" s="1024">
        <f t="shared" si="2"/>
        <v>128</v>
      </c>
      <c r="AR23" s="1025"/>
      <c r="AS23" s="159"/>
      <c r="AT23" s="23"/>
      <c r="AU23" s="94"/>
      <c r="AV23" s="29"/>
      <c r="AW23" s="748">
        <v>7</v>
      </c>
      <c r="AX23" s="23"/>
      <c r="AY23" s="94"/>
      <c r="AZ23" s="24"/>
      <c r="BA23" s="3"/>
      <c r="BB23" s="152">
        <f t="shared" si="3"/>
        <v>0.5333333333333333</v>
      </c>
      <c r="BC23" s="217"/>
      <c r="BD23" s="217"/>
      <c r="BE23" s="217">
        <f>AG23/30</f>
        <v>8</v>
      </c>
      <c r="BF23" s="151"/>
      <c r="BG23" s="268" t="s">
        <v>202</v>
      </c>
    </row>
    <row r="24" spans="1:59" ht="18" customHeight="1">
      <c r="A24" s="222" t="s">
        <v>141</v>
      </c>
      <c r="B24" s="930" t="s">
        <v>191</v>
      </c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  <c r="N24" s="931"/>
      <c r="O24" s="931"/>
      <c r="P24" s="931"/>
      <c r="Q24" s="931"/>
      <c r="R24" s="931"/>
      <c r="S24" s="931"/>
      <c r="T24" s="932"/>
      <c r="U24" s="21"/>
      <c r="V24" s="22">
        <v>6</v>
      </c>
      <c r="W24" s="21"/>
      <c r="X24" s="21"/>
      <c r="Y24" s="21"/>
      <c r="Z24" s="21"/>
      <c r="AA24" s="23"/>
      <c r="AB24" s="22"/>
      <c r="AC24" s="23"/>
      <c r="AD24" s="32">
        <v>6</v>
      </c>
      <c r="AE24" s="998">
        <f t="shared" si="0"/>
        <v>8</v>
      </c>
      <c r="AF24" s="999"/>
      <c r="AG24" s="935">
        <v>240</v>
      </c>
      <c r="AH24" s="1019"/>
      <c r="AI24" s="998">
        <f t="shared" si="1"/>
        <v>100</v>
      </c>
      <c r="AJ24" s="999"/>
      <c r="AK24" s="1015">
        <v>40</v>
      </c>
      <c r="AL24" s="1016"/>
      <c r="AM24" s="1015">
        <v>20</v>
      </c>
      <c r="AN24" s="1016"/>
      <c r="AO24" s="1017">
        <v>40</v>
      </c>
      <c r="AP24" s="1023"/>
      <c r="AQ24" s="989">
        <f t="shared" si="2"/>
        <v>140</v>
      </c>
      <c r="AR24" s="990"/>
      <c r="AS24" s="159"/>
      <c r="AT24" s="23"/>
      <c r="AU24" s="94"/>
      <c r="AV24" s="29"/>
      <c r="AW24" s="145"/>
      <c r="AX24" s="623">
        <v>5</v>
      </c>
      <c r="AY24" s="94"/>
      <c r="AZ24" s="24"/>
      <c r="BA24" s="3"/>
      <c r="BB24" s="152">
        <f t="shared" si="3"/>
        <v>0.5833333333333334</v>
      </c>
      <c r="BC24" s="217"/>
      <c r="BD24" s="151"/>
      <c r="BE24" s="217">
        <f>AG24/30</f>
        <v>8</v>
      </c>
      <c r="BF24" s="151"/>
      <c r="BG24" s="268" t="s">
        <v>202</v>
      </c>
    </row>
    <row r="25" spans="1:59" ht="18" customHeight="1">
      <c r="A25" s="222" t="s">
        <v>142</v>
      </c>
      <c r="B25" s="930" t="s">
        <v>192</v>
      </c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  <c r="N25" s="931"/>
      <c r="O25" s="931"/>
      <c r="P25" s="931"/>
      <c r="Q25" s="931"/>
      <c r="R25" s="931"/>
      <c r="S25" s="931"/>
      <c r="T25" s="932"/>
      <c r="U25" s="21">
        <v>7</v>
      </c>
      <c r="V25" s="22">
        <v>8</v>
      </c>
      <c r="W25" s="31"/>
      <c r="X25" s="21"/>
      <c r="Y25" s="21"/>
      <c r="Z25" s="21"/>
      <c r="AA25" s="23"/>
      <c r="AB25" s="22"/>
      <c r="AC25" s="23"/>
      <c r="AD25" s="32"/>
      <c r="AE25" s="998">
        <f t="shared" si="0"/>
        <v>7.5</v>
      </c>
      <c r="AF25" s="999"/>
      <c r="AG25" s="935">
        <v>225</v>
      </c>
      <c r="AH25" s="1019"/>
      <c r="AI25" s="998">
        <f t="shared" si="1"/>
        <v>104</v>
      </c>
      <c r="AJ25" s="999"/>
      <c r="AK25" s="1015">
        <v>52</v>
      </c>
      <c r="AL25" s="1016"/>
      <c r="AM25" s="1015">
        <v>26</v>
      </c>
      <c r="AN25" s="1016"/>
      <c r="AO25" s="1017">
        <v>26</v>
      </c>
      <c r="AP25" s="1018"/>
      <c r="AQ25" s="989">
        <f t="shared" si="2"/>
        <v>121</v>
      </c>
      <c r="AR25" s="990"/>
      <c r="AS25" s="159"/>
      <c r="AT25" s="23"/>
      <c r="AU25" s="94"/>
      <c r="AV25" s="29"/>
      <c r="AW25" s="145"/>
      <c r="AX25" s="23"/>
      <c r="AY25" s="94">
        <v>4</v>
      </c>
      <c r="AZ25" s="24">
        <v>4</v>
      </c>
      <c r="BA25" s="3"/>
      <c r="BB25" s="152">
        <f t="shared" si="3"/>
        <v>0.5377777777777778</v>
      </c>
      <c r="BC25" s="217"/>
      <c r="BD25" s="151"/>
      <c r="BE25" s="151"/>
      <c r="BF25" s="151">
        <f>AG25/30</f>
        <v>7.5</v>
      </c>
      <c r="BG25" s="268" t="s">
        <v>202</v>
      </c>
    </row>
    <row r="26" spans="1:59" ht="18" customHeight="1">
      <c r="A26" s="222" t="s">
        <v>143</v>
      </c>
      <c r="B26" s="930" t="s">
        <v>193</v>
      </c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  <c r="N26" s="931"/>
      <c r="O26" s="931"/>
      <c r="P26" s="931"/>
      <c r="Q26" s="931"/>
      <c r="R26" s="931"/>
      <c r="S26" s="931"/>
      <c r="T26" s="932"/>
      <c r="U26" s="21"/>
      <c r="V26" s="22">
        <v>8</v>
      </c>
      <c r="W26" s="21">
        <v>7</v>
      </c>
      <c r="X26" s="21"/>
      <c r="Y26" s="21"/>
      <c r="Z26" s="21"/>
      <c r="AA26" s="23"/>
      <c r="AB26" s="22">
        <v>8</v>
      </c>
      <c r="AC26" s="23"/>
      <c r="AD26" s="32"/>
      <c r="AE26" s="998">
        <f t="shared" si="0"/>
        <v>7.5</v>
      </c>
      <c r="AF26" s="999"/>
      <c r="AG26" s="966">
        <v>225</v>
      </c>
      <c r="AH26" s="1022"/>
      <c r="AI26" s="998">
        <f t="shared" si="1"/>
        <v>104</v>
      </c>
      <c r="AJ26" s="999"/>
      <c r="AK26" s="1015">
        <v>32</v>
      </c>
      <c r="AL26" s="1016"/>
      <c r="AM26" s="1015">
        <v>52</v>
      </c>
      <c r="AN26" s="1016"/>
      <c r="AO26" s="1017">
        <v>20</v>
      </c>
      <c r="AP26" s="1023"/>
      <c r="AQ26" s="989">
        <f t="shared" si="2"/>
        <v>121</v>
      </c>
      <c r="AR26" s="990"/>
      <c r="AS26" s="159"/>
      <c r="AT26" s="23"/>
      <c r="AU26" s="94"/>
      <c r="AV26" s="29"/>
      <c r="AW26" s="145"/>
      <c r="AX26" s="23"/>
      <c r="AY26" s="94">
        <v>4</v>
      </c>
      <c r="AZ26" s="24">
        <v>4</v>
      </c>
      <c r="BA26" s="3"/>
      <c r="BB26" s="152">
        <f t="shared" si="3"/>
        <v>0.5377777777777778</v>
      </c>
      <c r="BC26" s="217"/>
      <c r="BD26" s="151"/>
      <c r="BE26" s="151"/>
      <c r="BF26" s="217">
        <f>AG26/30</f>
        <v>7.5</v>
      </c>
      <c r="BG26" s="268" t="s">
        <v>202</v>
      </c>
    </row>
    <row r="27" spans="1:59" ht="18" customHeight="1">
      <c r="A27" s="222" t="s">
        <v>144</v>
      </c>
      <c r="B27" s="930" t="s">
        <v>194</v>
      </c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2"/>
      <c r="U27" s="21"/>
      <c r="V27" s="22">
        <v>4</v>
      </c>
      <c r="W27" s="21"/>
      <c r="X27" s="21"/>
      <c r="Y27" s="21"/>
      <c r="Z27" s="21"/>
      <c r="AA27" s="23"/>
      <c r="AB27" s="22"/>
      <c r="AC27" s="23"/>
      <c r="AD27" s="32"/>
      <c r="AE27" s="998">
        <f t="shared" si="0"/>
        <v>6</v>
      </c>
      <c r="AF27" s="999"/>
      <c r="AG27" s="966">
        <v>180</v>
      </c>
      <c r="AH27" s="1022"/>
      <c r="AI27" s="998">
        <f t="shared" si="1"/>
        <v>80</v>
      </c>
      <c r="AJ27" s="999"/>
      <c r="AK27" s="1015">
        <v>40</v>
      </c>
      <c r="AL27" s="1016"/>
      <c r="AM27" s="1015"/>
      <c r="AN27" s="1016"/>
      <c r="AO27" s="1017">
        <v>40</v>
      </c>
      <c r="AP27" s="1023"/>
      <c r="AQ27" s="989">
        <f t="shared" si="2"/>
        <v>100</v>
      </c>
      <c r="AR27" s="990"/>
      <c r="AS27" s="159"/>
      <c r="AT27" s="23"/>
      <c r="AU27" s="94"/>
      <c r="AV27" s="29">
        <v>4</v>
      </c>
      <c r="AW27" s="145"/>
      <c r="AX27" s="23"/>
      <c r="AY27" s="94"/>
      <c r="AZ27" s="24"/>
      <c r="BA27" s="3"/>
      <c r="BB27" s="152">
        <f t="shared" si="3"/>
        <v>0.5555555555555556</v>
      </c>
      <c r="BC27" s="217"/>
      <c r="BD27" s="151">
        <f>AG27/30</f>
        <v>6</v>
      </c>
      <c r="BE27" s="151"/>
      <c r="BF27" s="151"/>
      <c r="BG27" s="268" t="s">
        <v>210</v>
      </c>
    </row>
    <row r="28" spans="1:59" ht="18" customHeight="1">
      <c r="A28" s="222" t="s">
        <v>145</v>
      </c>
      <c r="B28" s="1008" t="s">
        <v>195</v>
      </c>
      <c r="C28" s="1009"/>
      <c r="D28" s="1009"/>
      <c r="E28" s="1009"/>
      <c r="F28" s="1009"/>
      <c r="G28" s="1009"/>
      <c r="H28" s="1009"/>
      <c r="I28" s="1009"/>
      <c r="J28" s="1009"/>
      <c r="K28" s="1009"/>
      <c r="L28" s="1009"/>
      <c r="M28" s="1009"/>
      <c r="N28" s="1009"/>
      <c r="O28" s="1009"/>
      <c r="P28" s="1009"/>
      <c r="Q28" s="1009"/>
      <c r="R28" s="1009"/>
      <c r="S28" s="1009"/>
      <c r="T28" s="1010"/>
      <c r="U28" s="21"/>
      <c r="V28" s="22">
        <v>6</v>
      </c>
      <c r="W28" s="21"/>
      <c r="X28" s="21"/>
      <c r="Y28" s="21"/>
      <c r="Z28" s="21"/>
      <c r="AA28" s="23"/>
      <c r="AB28" s="22"/>
      <c r="AC28" s="23"/>
      <c r="AD28" s="32"/>
      <c r="AE28" s="998">
        <f t="shared" si="0"/>
        <v>5</v>
      </c>
      <c r="AF28" s="999"/>
      <c r="AG28" s="966">
        <v>150</v>
      </c>
      <c r="AH28" s="1022"/>
      <c r="AI28" s="998">
        <f t="shared" si="1"/>
        <v>80</v>
      </c>
      <c r="AJ28" s="999"/>
      <c r="AK28" s="937">
        <v>40</v>
      </c>
      <c r="AL28" s="938"/>
      <c r="AM28" s="937">
        <v>40</v>
      </c>
      <c r="AN28" s="938"/>
      <c r="AO28" s="1020"/>
      <c r="AP28" s="1021"/>
      <c r="AQ28" s="989">
        <f t="shared" si="2"/>
        <v>70</v>
      </c>
      <c r="AR28" s="990"/>
      <c r="AS28" s="159"/>
      <c r="AT28" s="23"/>
      <c r="AU28" s="94"/>
      <c r="AV28" s="29"/>
      <c r="AW28" s="145"/>
      <c r="AX28" s="23">
        <v>4</v>
      </c>
      <c r="AY28" s="94"/>
      <c r="AZ28" s="24"/>
      <c r="BA28" s="3"/>
      <c r="BB28" s="152">
        <f t="shared" si="3"/>
        <v>0.4666666666666667</v>
      </c>
      <c r="BC28" s="217"/>
      <c r="BD28" s="151"/>
      <c r="BE28" s="151">
        <f>AG28/30</f>
        <v>5</v>
      </c>
      <c r="BF28" s="151"/>
      <c r="BG28" s="268" t="s">
        <v>202</v>
      </c>
    </row>
    <row r="29" spans="1:59" ht="18" customHeight="1">
      <c r="A29" s="222" t="s">
        <v>146</v>
      </c>
      <c r="B29" s="930" t="s">
        <v>212</v>
      </c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1"/>
      <c r="T29" s="932"/>
      <c r="U29" s="21"/>
      <c r="V29" s="21"/>
      <c r="W29" s="23"/>
      <c r="X29" s="21">
        <v>6</v>
      </c>
      <c r="Y29" s="21"/>
      <c r="Z29" s="21"/>
      <c r="AA29" s="20"/>
      <c r="AB29" s="22"/>
      <c r="AC29" s="23"/>
      <c r="AD29" s="32"/>
      <c r="AE29" s="998">
        <f t="shared" si="0"/>
        <v>5.5</v>
      </c>
      <c r="AF29" s="999"/>
      <c r="AG29" s="935">
        <v>165</v>
      </c>
      <c r="AH29" s="1019"/>
      <c r="AI29" s="998">
        <f t="shared" si="1"/>
        <v>80</v>
      </c>
      <c r="AJ29" s="999"/>
      <c r="AK29" s="1015">
        <v>20</v>
      </c>
      <c r="AL29" s="1016"/>
      <c r="AM29" s="1015">
        <v>20</v>
      </c>
      <c r="AN29" s="1016"/>
      <c r="AO29" s="1017">
        <v>40</v>
      </c>
      <c r="AP29" s="1018"/>
      <c r="AQ29" s="989">
        <f t="shared" si="2"/>
        <v>85</v>
      </c>
      <c r="AR29" s="990"/>
      <c r="AS29" s="165"/>
      <c r="AT29" s="28"/>
      <c r="AU29" s="148"/>
      <c r="AV29" s="215"/>
      <c r="AW29" s="213"/>
      <c r="AX29" s="624">
        <v>4</v>
      </c>
      <c r="AY29" s="148"/>
      <c r="AZ29" s="150"/>
      <c r="BA29" s="3"/>
      <c r="BB29" s="152">
        <f t="shared" si="3"/>
        <v>0.5151515151515151</v>
      </c>
      <c r="BC29" s="217"/>
      <c r="BD29" s="151"/>
      <c r="BE29" s="217">
        <f>AG29/30</f>
        <v>5.5</v>
      </c>
      <c r="BF29" s="151"/>
      <c r="BG29" s="268" t="s">
        <v>202</v>
      </c>
    </row>
    <row r="30" spans="1:59" ht="18" customHeight="1">
      <c r="A30" s="222" t="s">
        <v>147</v>
      </c>
      <c r="B30" s="930" t="s">
        <v>196</v>
      </c>
      <c r="C30" s="931"/>
      <c r="D30" s="931"/>
      <c r="E30" s="931"/>
      <c r="F30" s="931"/>
      <c r="G30" s="931"/>
      <c r="H30" s="931"/>
      <c r="I30" s="931"/>
      <c r="J30" s="931"/>
      <c r="K30" s="931"/>
      <c r="L30" s="931"/>
      <c r="M30" s="931"/>
      <c r="N30" s="931"/>
      <c r="O30" s="931"/>
      <c r="P30" s="931"/>
      <c r="Q30" s="931"/>
      <c r="R30" s="931"/>
      <c r="S30" s="931"/>
      <c r="T30" s="932"/>
      <c r="U30" s="21"/>
      <c r="V30" s="21"/>
      <c r="W30" s="23">
        <v>5</v>
      </c>
      <c r="X30" s="21">
        <v>6</v>
      </c>
      <c r="Y30" s="21"/>
      <c r="Z30" s="21"/>
      <c r="AA30" s="20"/>
      <c r="AB30" s="22"/>
      <c r="AC30" s="23"/>
      <c r="AD30" s="32"/>
      <c r="AE30" s="998">
        <f t="shared" si="0"/>
        <v>8.5</v>
      </c>
      <c r="AF30" s="999"/>
      <c r="AG30" s="935">
        <v>255</v>
      </c>
      <c r="AH30" s="1006"/>
      <c r="AI30" s="998">
        <f t="shared" si="1"/>
        <v>128</v>
      </c>
      <c r="AJ30" s="999"/>
      <c r="AK30" s="937">
        <v>72</v>
      </c>
      <c r="AL30" s="938"/>
      <c r="AM30" s="937">
        <v>56</v>
      </c>
      <c r="AN30" s="938"/>
      <c r="AO30" s="937"/>
      <c r="AP30" s="938"/>
      <c r="AQ30" s="989">
        <f t="shared" si="2"/>
        <v>127</v>
      </c>
      <c r="AR30" s="990"/>
      <c r="AS30" s="159"/>
      <c r="AT30" s="144"/>
      <c r="AU30" s="94"/>
      <c r="AV30" s="211"/>
      <c r="AW30" s="145">
        <v>3</v>
      </c>
      <c r="AX30" s="144">
        <v>4</v>
      </c>
      <c r="AY30" s="94"/>
      <c r="AZ30" s="155"/>
      <c r="BA30" s="3"/>
      <c r="BB30" s="152">
        <f t="shared" si="3"/>
        <v>0.4980392156862745</v>
      </c>
      <c r="BC30" s="217"/>
      <c r="BD30" s="151"/>
      <c r="BE30" s="217">
        <f>AG30/30</f>
        <v>8.5</v>
      </c>
      <c r="BF30" s="151"/>
      <c r="BG30" s="268" t="s">
        <v>202</v>
      </c>
    </row>
    <row r="31" spans="1:59" ht="18" customHeight="1">
      <c r="A31" s="222" t="s">
        <v>148</v>
      </c>
      <c r="B31" s="1008" t="s">
        <v>197</v>
      </c>
      <c r="C31" s="1009"/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10"/>
      <c r="U31" s="21"/>
      <c r="V31" s="21"/>
      <c r="W31" s="23"/>
      <c r="X31" s="21">
        <v>8</v>
      </c>
      <c r="Y31" s="21"/>
      <c r="Z31" s="21"/>
      <c r="AA31" s="23"/>
      <c r="AB31" s="22"/>
      <c r="AC31" s="23"/>
      <c r="AD31" s="32"/>
      <c r="AE31" s="998">
        <f t="shared" si="0"/>
        <v>6</v>
      </c>
      <c r="AF31" s="999"/>
      <c r="AG31" s="935">
        <v>180</v>
      </c>
      <c r="AH31" s="1006"/>
      <c r="AI31" s="998">
        <f t="shared" si="1"/>
        <v>0</v>
      </c>
      <c r="AJ31" s="999"/>
      <c r="AK31" s="937"/>
      <c r="AL31" s="938"/>
      <c r="AM31" s="937"/>
      <c r="AN31" s="938"/>
      <c r="AO31" s="937"/>
      <c r="AP31" s="938"/>
      <c r="AQ31" s="989">
        <f t="shared" si="2"/>
        <v>180</v>
      </c>
      <c r="AR31" s="990"/>
      <c r="AS31" s="159"/>
      <c r="AT31" s="23"/>
      <c r="AU31" s="94"/>
      <c r="AV31" s="29"/>
      <c r="AW31" s="145"/>
      <c r="AX31" s="23"/>
      <c r="AY31" s="94"/>
      <c r="AZ31" s="24"/>
      <c r="BA31" s="3"/>
      <c r="BB31" s="152">
        <f t="shared" si="3"/>
        <v>1</v>
      </c>
      <c r="BC31" s="151"/>
      <c r="BD31" s="151"/>
      <c r="BE31" s="151"/>
      <c r="BF31" s="151">
        <f>AG31/30</f>
        <v>6</v>
      </c>
      <c r="BG31" s="268" t="s">
        <v>202</v>
      </c>
    </row>
    <row r="32" spans="1:59" ht="18" customHeight="1">
      <c r="A32" s="222" t="s">
        <v>149</v>
      </c>
      <c r="B32" s="1012" t="s">
        <v>198</v>
      </c>
      <c r="C32" s="1013"/>
      <c r="D32" s="1013"/>
      <c r="E32" s="1013"/>
      <c r="F32" s="1013"/>
      <c r="G32" s="1013"/>
      <c r="H32" s="1013"/>
      <c r="I32" s="1013"/>
      <c r="J32" s="1013"/>
      <c r="K32" s="1013"/>
      <c r="L32" s="1013"/>
      <c r="M32" s="1013"/>
      <c r="N32" s="1013"/>
      <c r="O32" s="1013"/>
      <c r="P32" s="1013"/>
      <c r="Q32" s="1013"/>
      <c r="R32" s="1013"/>
      <c r="S32" s="1013"/>
      <c r="T32" s="1014"/>
      <c r="U32" s="21"/>
      <c r="V32" s="21"/>
      <c r="W32" s="23"/>
      <c r="X32" s="21">
        <v>8</v>
      </c>
      <c r="Y32" s="21"/>
      <c r="Z32" s="21"/>
      <c r="AA32" s="23"/>
      <c r="AB32" s="22"/>
      <c r="AC32" s="23"/>
      <c r="AD32" s="32"/>
      <c r="AE32" s="998">
        <f t="shared" si="0"/>
        <v>3</v>
      </c>
      <c r="AF32" s="999"/>
      <c r="AG32" s="935">
        <v>90</v>
      </c>
      <c r="AH32" s="1006"/>
      <c r="AI32" s="998">
        <f t="shared" si="1"/>
        <v>0</v>
      </c>
      <c r="AJ32" s="999"/>
      <c r="AK32" s="937"/>
      <c r="AL32" s="938"/>
      <c r="AM32" s="937"/>
      <c r="AN32" s="938"/>
      <c r="AO32" s="937"/>
      <c r="AP32" s="938"/>
      <c r="AQ32" s="989">
        <f t="shared" si="2"/>
        <v>90</v>
      </c>
      <c r="AR32" s="990"/>
      <c r="AS32" s="159"/>
      <c r="AT32" s="23"/>
      <c r="AU32" s="94"/>
      <c r="AV32" s="29"/>
      <c r="AW32" s="145"/>
      <c r="AX32" s="23"/>
      <c r="AY32" s="94"/>
      <c r="AZ32" s="24"/>
      <c r="BA32" s="3"/>
      <c r="BB32" s="152">
        <f t="shared" si="3"/>
        <v>1</v>
      </c>
      <c r="BC32" s="151"/>
      <c r="BD32" s="151"/>
      <c r="BE32" s="151"/>
      <c r="BF32" s="217">
        <f>AG32/30</f>
        <v>3</v>
      </c>
      <c r="BG32" s="268" t="s">
        <v>202</v>
      </c>
    </row>
    <row r="33" spans="1:59" ht="18.75" customHeight="1" thickBot="1">
      <c r="A33" s="222" t="s">
        <v>150</v>
      </c>
      <c r="B33" s="1008" t="s">
        <v>199</v>
      </c>
      <c r="C33" s="1009"/>
      <c r="D33" s="1009"/>
      <c r="E33" s="1009"/>
      <c r="F33" s="1009"/>
      <c r="G33" s="1009"/>
      <c r="H33" s="1009"/>
      <c r="I33" s="1009"/>
      <c r="J33" s="1009"/>
      <c r="K33" s="1009"/>
      <c r="L33" s="1009"/>
      <c r="M33" s="1009"/>
      <c r="N33" s="1009"/>
      <c r="O33" s="1009"/>
      <c r="P33" s="1009"/>
      <c r="Q33" s="1009"/>
      <c r="R33" s="1009"/>
      <c r="S33" s="1009"/>
      <c r="T33" s="1010"/>
      <c r="U33" s="21"/>
      <c r="V33" s="22"/>
      <c r="W33" s="21"/>
      <c r="X33" s="21"/>
      <c r="Y33" s="21"/>
      <c r="Z33" s="21"/>
      <c r="AA33" s="23"/>
      <c r="AB33" s="22"/>
      <c r="AC33" s="23"/>
      <c r="AD33" s="32"/>
      <c r="AE33" s="998">
        <f t="shared" si="0"/>
        <v>9</v>
      </c>
      <c r="AF33" s="999"/>
      <c r="AG33" s="966">
        <v>270</v>
      </c>
      <c r="AH33" s="1011"/>
      <c r="AI33" s="998">
        <f t="shared" si="1"/>
        <v>0</v>
      </c>
      <c r="AJ33" s="999"/>
      <c r="AK33" s="1003"/>
      <c r="AL33" s="1004"/>
      <c r="AM33" s="1003"/>
      <c r="AN33" s="1004"/>
      <c r="AO33" s="1003"/>
      <c r="AP33" s="1004"/>
      <c r="AQ33" s="989">
        <f t="shared" si="2"/>
        <v>270</v>
      </c>
      <c r="AR33" s="990"/>
      <c r="AS33" s="159"/>
      <c r="AT33" s="23"/>
      <c r="AU33" s="94"/>
      <c r="AV33" s="29"/>
      <c r="AW33" s="145"/>
      <c r="AX33" s="23"/>
      <c r="AY33" s="94"/>
      <c r="AZ33" s="24"/>
      <c r="BA33" s="3"/>
      <c r="BB33" s="152">
        <f t="shared" si="3"/>
        <v>1</v>
      </c>
      <c r="BC33" s="151"/>
      <c r="BD33" s="151"/>
      <c r="BE33" s="151"/>
      <c r="BF33" s="217">
        <f>AG33/30</f>
        <v>9</v>
      </c>
      <c r="BG33" s="268" t="s">
        <v>202</v>
      </c>
    </row>
    <row r="34" spans="1:59" ht="18.75" customHeight="1" hidden="1" thickBot="1">
      <c r="A34" s="222" t="s">
        <v>151</v>
      </c>
      <c r="B34" s="930"/>
      <c r="C34" s="931"/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  <c r="S34" s="931"/>
      <c r="T34" s="932"/>
      <c r="U34" s="21"/>
      <c r="V34" s="21"/>
      <c r="W34" s="23"/>
      <c r="X34" s="21"/>
      <c r="Y34" s="21"/>
      <c r="Z34" s="21"/>
      <c r="AA34" s="20"/>
      <c r="AB34" s="22"/>
      <c r="AC34" s="23"/>
      <c r="AD34" s="32"/>
      <c r="AE34" s="998">
        <f t="shared" si="0"/>
        <v>0</v>
      </c>
      <c r="AF34" s="999"/>
      <c r="AG34" s="935"/>
      <c r="AH34" s="1007"/>
      <c r="AI34" s="998">
        <f t="shared" si="1"/>
        <v>0</v>
      </c>
      <c r="AJ34" s="999"/>
      <c r="AK34" s="937"/>
      <c r="AL34" s="938"/>
      <c r="AM34" s="937"/>
      <c r="AN34" s="938"/>
      <c r="AO34" s="937"/>
      <c r="AP34" s="938"/>
      <c r="AQ34" s="989">
        <f t="shared" si="2"/>
        <v>0</v>
      </c>
      <c r="AR34" s="990"/>
      <c r="AS34" s="159"/>
      <c r="AT34" s="23"/>
      <c r="AU34" s="94"/>
      <c r="AV34" s="29"/>
      <c r="AW34" s="145"/>
      <c r="AX34" s="23"/>
      <c r="AY34" s="94"/>
      <c r="AZ34" s="24"/>
      <c r="BA34" s="3"/>
      <c r="BB34" s="152" t="e">
        <f t="shared" si="3"/>
        <v>#DIV/0!</v>
      </c>
      <c r="BC34" s="151"/>
      <c r="BD34" s="151"/>
      <c r="BE34" s="151"/>
      <c r="BF34" s="151"/>
      <c r="BG34" s="268" t="s">
        <v>211</v>
      </c>
    </row>
    <row r="35" spans="1:59" ht="18.75" customHeight="1" hidden="1" thickBot="1">
      <c r="A35" s="222" t="s">
        <v>152</v>
      </c>
      <c r="B35" s="930"/>
      <c r="C35" s="931"/>
      <c r="D35" s="931"/>
      <c r="E35" s="931"/>
      <c r="F35" s="931"/>
      <c r="G35" s="931"/>
      <c r="H35" s="931"/>
      <c r="I35" s="931"/>
      <c r="J35" s="931"/>
      <c r="K35" s="931"/>
      <c r="L35" s="931"/>
      <c r="M35" s="931"/>
      <c r="N35" s="931"/>
      <c r="O35" s="931"/>
      <c r="P35" s="931"/>
      <c r="Q35" s="931"/>
      <c r="R35" s="931"/>
      <c r="S35" s="931"/>
      <c r="T35" s="932"/>
      <c r="U35" s="21"/>
      <c r="V35" s="21"/>
      <c r="W35" s="23"/>
      <c r="X35" s="21"/>
      <c r="Y35" s="21"/>
      <c r="Z35" s="21"/>
      <c r="AA35" s="20"/>
      <c r="AB35" s="22"/>
      <c r="AC35" s="23"/>
      <c r="AD35" s="32"/>
      <c r="AE35" s="998">
        <f t="shared" si="0"/>
        <v>0</v>
      </c>
      <c r="AF35" s="999"/>
      <c r="AG35" s="935"/>
      <c r="AH35" s="1006"/>
      <c r="AI35" s="998">
        <f t="shared" si="1"/>
        <v>0</v>
      </c>
      <c r="AJ35" s="999"/>
      <c r="AK35" s="937"/>
      <c r="AL35" s="938"/>
      <c r="AM35" s="937"/>
      <c r="AN35" s="938"/>
      <c r="AO35" s="937"/>
      <c r="AP35" s="938"/>
      <c r="AQ35" s="989">
        <f t="shared" si="2"/>
        <v>0</v>
      </c>
      <c r="AR35" s="990"/>
      <c r="AS35" s="159"/>
      <c r="AT35" s="23"/>
      <c r="AU35" s="94"/>
      <c r="AV35" s="29"/>
      <c r="AW35" s="145"/>
      <c r="AX35" s="23"/>
      <c r="AY35" s="94"/>
      <c r="AZ35" s="24"/>
      <c r="BA35" s="3"/>
      <c r="BB35" s="152" t="e">
        <f t="shared" si="3"/>
        <v>#DIV/0!</v>
      </c>
      <c r="BC35" s="151"/>
      <c r="BD35" s="151"/>
      <c r="BE35" s="151"/>
      <c r="BF35" s="151"/>
      <c r="BG35" s="217"/>
    </row>
    <row r="36" spans="1:59" ht="18.75" customHeight="1" hidden="1" thickBot="1">
      <c r="A36" s="222" t="s">
        <v>153</v>
      </c>
      <c r="B36" s="930"/>
      <c r="C36" s="931"/>
      <c r="D36" s="931"/>
      <c r="E36" s="931"/>
      <c r="F36" s="931"/>
      <c r="G36" s="931"/>
      <c r="H36" s="931"/>
      <c r="I36" s="931"/>
      <c r="J36" s="931"/>
      <c r="K36" s="931"/>
      <c r="L36" s="931"/>
      <c r="M36" s="931"/>
      <c r="N36" s="931"/>
      <c r="O36" s="931"/>
      <c r="P36" s="931"/>
      <c r="Q36" s="931"/>
      <c r="R36" s="931"/>
      <c r="S36" s="931"/>
      <c r="T36" s="932"/>
      <c r="U36" s="21"/>
      <c r="V36" s="21"/>
      <c r="W36" s="23"/>
      <c r="X36" s="21"/>
      <c r="Y36" s="21"/>
      <c r="Z36" s="21"/>
      <c r="AA36" s="23"/>
      <c r="AB36" s="22"/>
      <c r="AC36" s="23"/>
      <c r="AD36" s="32"/>
      <c r="AE36" s="998">
        <f t="shared" si="0"/>
        <v>0</v>
      </c>
      <c r="AF36" s="999"/>
      <c r="AG36" s="935"/>
      <c r="AH36" s="1006"/>
      <c r="AI36" s="998">
        <f t="shared" si="1"/>
        <v>0</v>
      </c>
      <c r="AJ36" s="999"/>
      <c r="AK36" s="937"/>
      <c r="AL36" s="938"/>
      <c r="AM36" s="937"/>
      <c r="AN36" s="938"/>
      <c r="AO36" s="937"/>
      <c r="AP36" s="938"/>
      <c r="AQ36" s="989">
        <f t="shared" si="2"/>
        <v>0</v>
      </c>
      <c r="AR36" s="990"/>
      <c r="AS36" s="159"/>
      <c r="AT36" s="156"/>
      <c r="AU36" s="145"/>
      <c r="AV36" s="156"/>
      <c r="AW36" s="145"/>
      <c r="AX36" s="156"/>
      <c r="AY36" s="145"/>
      <c r="AZ36" s="42"/>
      <c r="BA36" s="3"/>
      <c r="BB36" s="152" t="e">
        <f t="shared" si="3"/>
        <v>#DIV/0!</v>
      </c>
      <c r="BC36" s="151"/>
      <c r="BD36" s="151"/>
      <c r="BE36" s="151"/>
      <c r="BF36" s="151"/>
      <c r="BG36" s="151"/>
    </row>
    <row r="37" spans="1:59" ht="18.75" customHeight="1" hidden="1" thickBot="1">
      <c r="A37" s="222" t="s">
        <v>154</v>
      </c>
      <c r="B37" s="971"/>
      <c r="C37" s="972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3"/>
      <c r="U37" s="21"/>
      <c r="V37" s="22"/>
      <c r="W37" s="21"/>
      <c r="X37" s="21"/>
      <c r="Y37" s="21"/>
      <c r="Z37" s="21"/>
      <c r="AA37" s="23"/>
      <c r="AB37" s="22"/>
      <c r="AC37" s="23"/>
      <c r="AD37" s="21"/>
      <c r="AE37" s="998">
        <f t="shared" si="0"/>
        <v>0</v>
      </c>
      <c r="AF37" s="999"/>
      <c r="AG37" s="935"/>
      <c r="AH37" s="936"/>
      <c r="AI37" s="998">
        <f t="shared" si="1"/>
        <v>0</v>
      </c>
      <c r="AJ37" s="999"/>
      <c r="AK37" s="937"/>
      <c r="AL37" s="938"/>
      <c r="AM37" s="937"/>
      <c r="AN37" s="938"/>
      <c r="AO37" s="937"/>
      <c r="AP37" s="938"/>
      <c r="AQ37" s="989">
        <f t="shared" si="2"/>
        <v>0</v>
      </c>
      <c r="AR37" s="990"/>
      <c r="AS37" s="159"/>
      <c r="AT37" s="23"/>
      <c r="AU37" s="94"/>
      <c r="AV37" s="23"/>
      <c r="AW37" s="94"/>
      <c r="AX37" s="23"/>
      <c r="AY37" s="94"/>
      <c r="AZ37" s="42"/>
      <c r="BA37" s="3"/>
      <c r="BB37" s="152" t="e">
        <f t="shared" si="3"/>
        <v>#DIV/0!</v>
      </c>
      <c r="BC37" s="151"/>
      <c r="BD37" s="151"/>
      <c r="BE37" s="151"/>
      <c r="BF37" s="151"/>
      <c r="BG37" s="217"/>
    </row>
    <row r="38" spans="1:59" ht="18.75" customHeight="1" hidden="1" thickBot="1">
      <c r="A38" s="222" t="s">
        <v>155</v>
      </c>
      <c r="B38" s="971"/>
      <c r="C38" s="972"/>
      <c r="D38" s="972"/>
      <c r="E38" s="972"/>
      <c r="F38" s="972"/>
      <c r="G38" s="972"/>
      <c r="H38" s="972"/>
      <c r="I38" s="972"/>
      <c r="J38" s="972"/>
      <c r="K38" s="972"/>
      <c r="L38" s="972"/>
      <c r="M38" s="972"/>
      <c r="N38" s="972"/>
      <c r="O38" s="972"/>
      <c r="P38" s="972"/>
      <c r="Q38" s="972"/>
      <c r="R38" s="972"/>
      <c r="S38" s="972"/>
      <c r="T38" s="973"/>
      <c r="U38" s="21"/>
      <c r="V38" s="40"/>
      <c r="W38" s="21"/>
      <c r="X38" s="21"/>
      <c r="Y38" s="21"/>
      <c r="Z38" s="21"/>
      <c r="AA38" s="23"/>
      <c r="AB38" s="22"/>
      <c r="AC38" s="23"/>
      <c r="AD38" s="21"/>
      <c r="AE38" s="998">
        <f t="shared" si="0"/>
        <v>0</v>
      </c>
      <c r="AF38" s="999"/>
      <c r="AG38" s="928"/>
      <c r="AH38" s="1005"/>
      <c r="AI38" s="998">
        <f t="shared" si="1"/>
        <v>0</v>
      </c>
      <c r="AJ38" s="999"/>
      <c r="AK38" s="920"/>
      <c r="AL38" s="921"/>
      <c r="AM38" s="920"/>
      <c r="AN38" s="921"/>
      <c r="AO38" s="920"/>
      <c r="AP38" s="921"/>
      <c r="AQ38" s="989">
        <f t="shared" si="2"/>
        <v>0</v>
      </c>
      <c r="AR38" s="990"/>
      <c r="AS38" s="168"/>
      <c r="AT38" s="41"/>
      <c r="AU38" s="93"/>
      <c r="AV38" s="41"/>
      <c r="AW38" s="93"/>
      <c r="AX38" s="41"/>
      <c r="AY38" s="93"/>
      <c r="AZ38" s="42"/>
      <c r="BA38" s="3"/>
      <c r="BB38" s="152" t="e">
        <f t="shared" si="3"/>
        <v>#DIV/0!</v>
      </c>
      <c r="BC38" s="151"/>
      <c r="BD38" s="151"/>
      <c r="BE38" s="151"/>
      <c r="BF38" s="151"/>
      <c r="BG38" s="217"/>
    </row>
    <row r="39" spans="1:59" ht="18.75" customHeight="1" hidden="1" thickBot="1">
      <c r="A39" s="222" t="s">
        <v>156</v>
      </c>
      <c r="B39" s="971"/>
      <c r="C39" s="972"/>
      <c r="D39" s="972"/>
      <c r="E39" s="972"/>
      <c r="F39" s="972"/>
      <c r="G39" s="972"/>
      <c r="H39" s="972"/>
      <c r="I39" s="972"/>
      <c r="J39" s="972"/>
      <c r="K39" s="972"/>
      <c r="L39" s="972"/>
      <c r="M39" s="972"/>
      <c r="N39" s="972"/>
      <c r="O39" s="972"/>
      <c r="P39" s="972"/>
      <c r="Q39" s="972"/>
      <c r="R39" s="972"/>
      <c r="S39" s="972"/>
      <c r="T39" s="973"/>
      <c r="U39" s="21"/>
      <c r="V39" s="21"/>
      <c r="W39" s="23"/>
      <c r="X39" s="21"/>
      <c r="Y39" s="21"/>
      <c r="Z39" s="21"/>
      <c r="AA39" s="23"/>
      <c r="AB39" s="22"/>
      <c r="AC39" s="23"/>
      <c r="AD39" s="21"/>
      <c r="AE39" s="998">
        <f t="shared" si="0"/>
        <v>0</v>
      </c>
      <c r="AF39" s="999"/>
      <c r="AG39" s="935"/>
      <c r="AH39" s="936"/>
      <c r="AI39" s="998">
        <f t="shared" si="1"/>
        <v>0</v>
      </c>
      <c r="AJ39" s="999"/>
      <c r="AK39" s="1003"/>
      <c r="AL39" s="1004"/>
      <c r="AM39" s="1003"/>
      <c r="AN39" s="1004"/>
      <c r="AO39" s="937"/>
      <c r="AP39" s="938"/>
      <c r="AQ39" s="989">
        <f t="shared" si="2"/>
        <v>0</v>
      </c>
      <c r="AR39" s="990"/>
      <c r="AS39" s="159"/>
      <c r="AT39" s="23"/>
      <c r="AU39" s="94"/>
      <c r="AV39" s="23"/>
      <c r="AW39" s="94"/>
      <c r="AX39" s="23"/>
      <c r="AY39" s="94"/>
      <c r="AZ39" s="42"/>
      <c r="BA39" s="3"/>
      <c r="BB39" s="152" t="e">
        <f t="shared" si="3"/>
        <v>#DIV/0!</v>
      </c>
      <c r="BC39" s="151"/>
      <c r="BD39" s="151"/>
      <c r="BE39" s="151"/>
      <c r="BF39" s="151"/>
      <c r="BG39" s="217"/>
    </row>
    <row r="40" spans="1:59" ht="18.75" customHeight="1" hidden="1" thickBot="1">
      <c r="A40" s="222"/>
      <c r="B40" s="924" t="s">
        <v>109</v>
      </c>
      <c r="C40" s="925"/>
      <c r="D40" s="925"/>
      <c r="E40" s="925"/>
      <c r="F40" s="925"/>
      <c r="G40" s="925"/>
      <c r="H40" s="925"/>
      <c r="I40" s="925"/>
      <c r="J40" s="925"/>
      <c r="K40" s="925"/>
      <c r="L40" s="925"/>
      <c r="M40" s="925"/>
      <c r="N40" s="925"/>
      <c r="O40" s="925"/>
      <c r="P40" s="925"/>
      <c r="Q40" s="925"/>
      <c r="R40" s="925"/>
      <c r="S40" s="925"/>
      <c r="T40" s="926"/>
      <c r="U40" s="21"/>
      <c r="V40" s="21"/>
      <c r="W40" s="23"/>
      <c r="X40" s="21"/>
      <c r="Y40" s="21"/>
      <c r="Z40" s="21"/>
      <c r="AA40" s="25"/>
      <c r="AB40" s="37"/>
      <c r="AC40" s="940"/>
      <c r="AD40" s="1002"/>
      <c r="AE40" s="998">
        <f t="shared" si="0"/>
        <v>0</v>
      </c>
      <c r="AF40" s="999"/>
      <c r="AG40" s="966"/>
      <c r="AH40" s="967"/>
      <c r="AI40" s="998">
        <f t="shared" si="1"/>
        <v>0</v>
      </c>
      <c r="AJ40" s="999"/>
      <c r="AK40" s="1000"/>
      <c r="AL40" s="1001"/>
      <c r="AM40" s="937"/>
      <c r="AN40" s="938"/>
      <c r="AO40" s="937"/>
      <c r="AP40" s="938"/>
      <c r="AQ40" s="989">
        <f t="shared" si="2"/>
        <v>0</v>
      </c>
      <c r="AR40" s="990"/>
      <c r="AS40" s="159"/>
      <c r="AT40" s="23"/>
      <c r="AU40" s="94"/>
      <c r="AV40" s="23"/>
      <c r="AW40" s="94"/>
      <c r="AX40" s="23"/>
      <c r="AY40" s="94"/>
      <c r="AZ40" s="42"/>
      <c r="BA40" s="3"/>
      <c r="BB40" s="152" t="e">
        <f t="shared" si="3"/>
        <v>#DIV/0!</v>
      </c>
      <c r="BC40" s="151"/>
      <c r="BD40" s="151"/>
      <c r="BE40" s="151"/>
      <c r="BF40" s="151"/>
      <c r="BG40" s="217"/>
    </row>
    <row r="41" spans="1:59" ht="18.75" thickBot="1">
      <c r="A41" s="99"/>
      <c r="B41" s="991" t="s">
        <v>165</v>
      </c>
      <c r="C41" s="992"/>
      <c r="D41" s="992"/>
      <c r="E41" s="992"/>
      <c r="F41" s="992"/>
      <c r="G41" s="992"/>
      <c r="H41" s="992"/>
      <c r="I41" s="992"/>
      <c r="J41" s="992"/>
      <c r="K41" s="992"/>
      <c r="L41" s="992"/>
      <c r="M41" s="992"/>
      <c r="N41" s="992"/>
      <c r="O41" s="992"/>
      <c r="P41" s="992"/>
      <c r="Q41" s="992"/>
      <c r="R41" s="992"/>
      <c r="S41" s="992"/>
      <c r="T41" s="992"/>
      <c r="U41" s="992"/>
      <c r="V41" s="992"/>
      <c r="W41" s="992"/>
      <c r="X41" s="992"/>
      <c r="Y41" s="992"/>
      <c r="Z41" s="992"/>
      <c r="AA41" s="992"/>
      <c r="AB41" s="992"/>
      <c r="AC41" s="992"/>
      <c r="AD41" s="993"/>
      <c r="AE41" s="994">
        <f>SUM(AE8:AF40)</f>
        <v>180</v>
      </c>
      <c r="AF41" s="995"/>
      <c r="AG41" s="995">
        <f>SUM(AG8:AH40)</f>
        <v>5400</v>
      </c>
      <c r="AH41" s="996"/>
      <c r="AI41" s="997">
        <f>SUM(AI8:AJ40)</f>
        <v>2176</v>
      </c>
      <c r="AJ41" s="995"/>
      <c r="AK41" s="995">
        <f>SUM(AK8:AL40)</f>
        <v>868</v>
      </c>
      <c r="AL41" s="995"/>
      <c r="AM41" s="995">
        <f>SUM(AM8:AN40)</f>
        <v>494</v>
      </c>
      <c r="AN41" s="995"/>
      <c r="AO41" s="995">
        <f>SUM(AO8:AP40)</f>
        <v>814</v>
      </c>
      <c r="AP41" s="995"/>
      <c r="AQ41" s="995">
        <f>SUM(AQ8:AR40)</f>
        <v>3224</v>
      </c>
      <c r="AR41" s="996"/>
      <c r="AS41" s="153">
        <f aca="true" t="shared" si="4" ref="AS41:AZ41">SUM(AS8:AS40)</f>
        <v>22</v>
      </c>
      <c r="AT41" s="153">
        <f t="shared" si="4"/>
        <v>20</v>
      </c>
      <c r="AU41" s="153">
        <f t="shared" si="4"/>
        <v>15</v>
      </c>
      <c r="AV41" s="153">
        <f t="shared" si="4"/>
        <v>19</v>
      </c>
      <c r="AW41" s="153">
        <f t="shared" si="4"/>
        <v>16</v>
      </c>
      <c r="AX41" s="153">
        <f t="shared" si="4"/>
        <v>17</v>
      </c>
      <c r="AY41" s="153">
        <f t="shared" si="4"/>
        <v>8</v>
      </c>
      <c r="AZ41" s="153">
        <f t="shared" si="4"/>
        <v>8</v>
      </c>
      <c r="BA41" s="92"/>
      <c r="BB41" s="152">
        <f t="shared" si="3"/>
        <v>0.597037037037037</v>
      </c>
      <c r="BC41" s="198"/>
      <c r="BD41" s="198"/>
      <c r="BE41" s="198"/>
      <c r="BF41" s="198"/>
      <c r="BG41" s="198"/>
    </row>
    <row r="42" spans="1:59" ht="19.5" customHeight="1" thickBot="1">
      <c r="A42" s="35"/>
      <c r="B42" s="983" t="s">
        <v>106</v>
      </c>
      <c r="C42" s="984"/>
      <c r="D42" s="984"/>
      <c r="E42" s="984"/>
      <c r="F42" s="984"/>
      <c r="G42" s="984"/>
      <c r="H42" s="984"/>
      <c r="I42" s="984"/>
      <c r="J42" s="984"/>
      <c r="K42" s="984"/>
      <c r="L42" s="984"/>
      <c r="M42" s="984"/>
      <c r="N42" s="984"/>
      <c r="O42" s="984"/>
      <c r="P42" s="984"/>
      <c r="Q42" s="984"/>
      <c r="R42" s="984"/>
      <c r="S42" s="984"/>
      <c r="T42" s="984"/>
      <c r="U42" s="984"/>
      <c r="V42" s="984"/>
      <c r="W42" s="984"/>
      <c r="X42" s="984"/>
      <c r="Y42" s="984"/>
      <c r="Z42" s="984"/>
      <c r="AA42" s="984"/>
      <c r="AB42" s="984"/>
      <c r="AC42" s="984"/>
      <c r="AD42" s="984"/>
      <c r="AE42" s="984"/>
      <c r="AF42" s="984"/>
      <c r="AG42" s="984"/>
      <c r="AH42" s="984"/>
      <c r="AI42" s="984"/>
      <c r="AJ42" s="984"/>
      <c r="AK42" s="984"/>
      <c r="AL42" s="984"/>
      <c r="AM42" s="984"/>
      <c r="AN42" s="984"/>
      <c r="AO42" s="984"/>
      <c r="AP42" s="984"/>
      <c r="AQ42" s="984"/>
      <c r="AR42" s="984"/>
      <c r="AS42" s="984"/>
      <c r="AT42" s="984"/>
      <c r="AU42" s="984"/>
      <c r="AV42" s="984"/>
      <c r="AW42" s="984"/>
      <c r="AX42" s="984"/>
      <c r="AY42" s="984"/>
      <c r="AZ42" s="985"/>
      <c r="BA42" s="3"/>
      <c r="BB42" s="152"/>
      <c r="BC42" s="151"/>
      <c r="BD42" s="151"/>
      <c r="BE42" s="151"/>
      <c r="BF42" s="151"/>
      <c r="BG42" s="151"/>
    </row>
    <row r="43" spans="1:59" ht="16.5" customHeight="1" thickBot="1">
      <c r="A43" s="986" t="s">
        <v>118</v>
      </c>
      <c r="B43" s="987"/>
      <c r="C43" s="987"/>
      <c r="D43" s="987"/>
      <c r="E43" s="987"/>
      <c r="F43" s="987"/>
      <c r="G43" s="987"/>
      <c r="H43" s="987"/>
      <c r="I43" s="987"/>
      <c r="J43" s="987"/>
      <c r="K43" s="987"/>
      <c r="L43" s="987"/>
      <c r="M43" s="987"/>
      <c r="N43" s="987"/>
      <c r="O43" s="987"/>
      <c r="P43" s="987"/>
      <c r="Q43" s="987"/>
      <c r="R43" s="987"/>
      <c r="S43" s="987"/>
      <c r="T43" s="987"/>
      <c r="U43" s="987"/>
      <c r="V43" s="987"/>
      <c r="W43" s="987"/>
      <c r="X43" s="987"/>
      <c r="Y43" s="987"/>
      <c r="Z43" s="987"/>
      <c r="AA43" s="987"/>
      <c r="AB43" s="987"/>
      <c r="AC43" s="987"/>
      <c r="AD43" s="987"/>
      <c r="AE43" s="987"/>
      <c r="AF43" s="987"/>
      <c r="AG43" s="987"/>
      <c r="AH43" s="987"/>
      <c r="AI43" s="987"/>
      <c r="AJ43" s="987"/>
      <c r="AK43" s="987"/>
      <c r="AL43" s="987"/>
      <c r="AM43" s="987"/>
      <c r="AN43" s="987"/>
      <c r="AO43" s="987"/>
      <c r="AP43" s="987"/>
      <c r="AQ43" s="987"/>
      <c r="AR43" s="987"/>
      <c r="AS43" s="987"/>
      <c r="AT43" s="987"/>
      <c r="AU43" s="987"/>
      <c r="AV43" s="987"/>
      <c r="AW43" s="987"/>
      <c r="AX43" s="987"/>
      <c r="AY43" s="987"/>
      <c r="AZ43" s="988"/>
      <c r="BA43" s="244"/>
      <c r="BB43" s="245"/>
      <c r="BC43" s="246"/>
      <c r="BD43" s="246"/>
      <c r="BE43" s="246"/>
      <c r="BF43" s="246"/>
      <c r="BG43" s="246"/>
    </row>
    <row r="44" spans="1:59" ht="18" customHeight="1">
      <c r="A44" s="192" t="s">
        <v>166</v>
      </c>
      <c r="B44" s="971" t="s">
        <v>115</v>
      </c>
      <c r="C44" s="972"/>
      <c r="D44" s="972"/>
      <c r="E44" s="972"/>
      <c r="F44" s="972"/>
      <c r="G44" s="972"/>
      <c r="H44" s="972"/>
      <c r="I44" s="972"/>
      <c r="J44" s="972"/>
      <c r="K44" s="972"/>
      <c r="L44" s="972"/>
      <c r="M44" s="972"/>
      <c r="N44" s="972"/>
      <c r="O44" s="972"/>
      <c r="P44" s="972"/>
      <c r="Q44" s="972"/>
      <c r="R44" s="972"/>
      <c r="S44" s="972"/>
      <c r="T44" s="973"/>
      <c r="U44" s="126"/>
      <c r="V44" s="126"/>
      <c r="W44" s="125">
        <v>3</v>
      </c>
      <c r="X44" s="126"/>
      <c r="Y44" s="126"/>
      <c r="Z44" s="126"/>
      <c r="AA44" s="125"/>
      <c r="AB44" s="56"/>
      <c r="AC44" s="922"/>
      <c r="AD44" s="923"/>
      <c r="AE44" s="933">
        <f>AG44/30</f>
        <v>3</v>
      </c>
      <c r="AF44" s="934"/>
      <c r="AG44" s="974">
        <v>90</v>
      </c>
      <c r="AH44" s="975"/>
      <c r="AI44" s="953">
        <f>SUM(AK44:AP44)</f>
        <v>32</v>
      </c>
      <c r="AJ44" s="934"/>
      <c r="AK44" s="922">
        <v>16</v>
      </c>
      <c r="AL44" s="951"/>
      <c r="AM44" s="922">
        <v>16</v>
      </c>
      <c r="AN44" s="951"/>
      <c r="AO44" s="922"/>
      <c r="AP44" s="923"/>
      <c r="AQ44" s="950">
        <f>AG44-AI44</f>
        <v>58</v>
      </c>
      <c r="AR44" s="953"/>
      <c r="AS44" s="273"/>
      <c r="AT44" s="193"/>
      <c r="AU44" s="194">
        <v>2</v>
      </c>
      <c r="AV44" s="193"/>
      <c r="AW44" s="194"/>
      <c r="AX44" s="193"/>
      <c r="AY44" s="194"/>
      <c r="AZ44" s="195"/>
      <c r="BA44" s="3"/>
      <c r="BB44" s="152">
        <f>AQ44/AG44</f>
        <v>0.6444444444444445</v>
      </c>
      <c r="BC44" s="151"/>
      <c r="BD44" s="151">
        <v>3</v>
      </c>
      <c r="BE44" s="151"/>
      <c r="BF44" s="151"/>
      <c r="BG44" s="217"/>
    </row>
    <row r="45" spans="1:59" ht="18" customHeight="1">
      <c r="A45" s="192" t="s">
        <v>167</v>
      </c>
      <c r="B45" s="971" t="s">
        <v>116</v>
      </c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3"/>
      <c r="U45" s="39"/>
      <c r="V45" s="39"/>
      <c r="W45" s="38">
        <v>5</v>
      </c>
      <c r="X45" s="39"/>
      <c r="Y45" s="39"/>
      <c r="Z45" s="39"/>
      <c r="AA45" s="38"/>
      <c r="AB45" s="40"/>
      <c r="AC45" s="38"/>
      <c r="AD45" s="39"/>
      <c r="AE45" s="933">
        <f>AG45/30</f>
        <v>3</v>
      </c>
      <c r="AF45" s="934"/>
      <c r="AG45" s="928">
        <v>90</v>
      </c>
      <c r="AH45" s="929"/>
      <c r="AI45" s="865">
        <f>SUM(AK45:AP45)</f>
        <v>32</v>
      </c>
      <c r="AJ45" s="866"/>
      <c r="AK45" s="920">
        <v>16</v>
      </c>
      <c r="AL45" s="921"/>
      <c r="AM45" s="920">
        <v>16</v>
      </c>
      <c r="AN45" s="921"/>
      <c r="AO45" s="920"/>
      <c r="AP45" s="982"/>
      <c r="AQ45" s="864">
        <f>AG45-AI45</f>
        <v>58</v>
      </c>
      <c r="AR45" s="865"/>
      <c r="AS45" s="274"/>
      <c r="AT45" s="41"/>
      <c r="AU45" s="93"/>
      <c r="AV45" s="41"/>
      <c r="AW45" s="93">
        <v>2</v>
      </c>
      <c r="AX45" s="41"/>
      <c r="AY45" s="93"/>
      <c r="AZ45" s="42"/>
      <c r="BA45" s="3"/>
      <c r="BB45" s="152">
        <f>AQ45/AG45</f>
        <v>0.6444444444444445</v>
      </c>
      <c r="BC45" s="151"/>
      <c r="BD45" s="151"/>
      <c r="BE45" s="151"/>
      <c r="BF45" s="151">
        <v>3</v>
      </c>
      <c r="BG45" s="217"/>
    </row>
    <row r="46" spans="1:59" ht="29.25" customHeight="1" thickBot="1">
      <c r="A46" s="192" t="s">
        <v>213</v>
      </c>
      <c r="B46" s="971" t="s">
        <v>117</v>
      </c>
      <c r="C46" s="972"/>
      <c r="D46" s="972"/>
      <c r="E46" s="972"/>
      <c r="F46" s="972"/>
      <c r="G46" s="972"/>
      <c r="H46" s="972"/>
      <c r="I46" s="972"/>
      <c r="J46" s="972"/>
      <c r="K46" s="972"/>
      <c r="L46" s="972"/>
      <c r="M46" s="972"/>
      <c r="N46" s="972"/>
      <c r="O46" s="972"/>
      <c r="P46" s="972"/>
      <c r="Q46" s="972"/>
      <c r="R46" s="972"/>
      <c r="S46" s="972"/>
      <c r="T46" s="973"/>
      <c r="U46" s="39"/>
      <c r="V46" s="39"/>
      <c r="W46" s="38">
        <v>7</v>
      </c>
      <c r="X46" s="39"/>
      <c r="Y46" s="39"/>
      <c r="Z46" s="39"/>
      <c r="AA46" s="38"/>
      <c r="AB46" s="40"/>
      <c r="AC46" s="38"/>
      <c r="AD46" s="39"/>
      <c r="AE46" s="933">
        <f>AG46/30</f>
        <v>3</v>
      </c>
      <c r="AF46" s="934"/>
      <c r="AG46" s="928">
        <v>90</v>
      </c>
      <c r="AH46" s="929"/>
      <c r="AI46" s="865">
        <f>SUM(AK46:AP46)</f>
        <v>32</v>
      </c>
      <c r="AJ46" s="866"/>
      <c r="AK46" s="920">
        <v>16</v>
      </c>
      <c r="AL46" s="921"/>
      <c r="AM46" s="920">
        <v>16</v>
      </c>
      <c r="AN46" s="921"/>
      <c r="AO46" s="976"/>
      <c r="AP46" s="978"/>
      <c r="AQ46" s="864">
        <f>AG46-AI46</f>
        <v>58</v>
      </c>
      <c r="AR46" s="865"/>
      <c r="AS46" s="274"/>
      <c r="AT46" s="41"/>
      <c r="AU46" s="93"/>
      <c r="AV46" s="41"/>
      <c r="AW46" s="93"/>
      <c r="AX46" s="41"/>
      <c r="AY46" s="93">
        <v>2</v>
      </c>
      <c r="AZ46" s="42"/>
      <c r="BA46" s="3"/>
      <c r="BB46" s="152">
        <f>AQ46/AG46</f>
        <v>0.6444444444444445</v>
      </c>
      <c r="BC46" s="151"/>
      <c r="BD46" s="151"/>
      <c r="BE46" s="151"/>
      <c r="BF46" s="151">
        <v>3</v>
      </c>
      <c r="BG46" s="217"/>
    </row>
    <row r="47" spans="1:59" ht="18.75" hidden="1" thickBot="1">
      <c r="A47" s="247"/>
      <c r="B47" s="961"/>
      <c r="C47" s="962"/>
      <c r="D47" s="962"/>
      <c r="E47" s="962"/>
      <c r="F47" s="962"/>
      <c r="G47" s="962"/>
      <c r="H47" s="962"/>
      <c r="I47" s="962"/>
      <c r="J47" s="962"/>
      <c r="K47" s="962"/>
      <c r="L47" s="962"/>
      <c r="M47" s="962"/>
      <c r="N47" s="962"/>
      <c r="O47" s="962"/>
      <c r="P47" s="962"/>
      <c r="Q47" s="962"/>
      <c r="R47" s="962"/>
      <c r="S47" s="962"/>
      <c r="T47" s="963"/>
      <c r="U47" s="227"/>
      <c r="V47" s="227"/>
      <c r="W47" s="43"/>
      <c r="X47" s="227"/>
      <c r="Y47" s="227"/>
      <c r="Z47" s="227"/>
      <c r="AA47" s="43"/>
      <c r="AB47" s="248"/>
      <c r="AC47" s="43"/>
      <c r="AD47" s="227"/>
      <c r="AE47" s="954">
        <f>AG47/30</f>
        <v>0</v>
      </c>
      <c r="AF47" s="955"/>
      <c r="AG47" s="980"/>
      <c r="AH47" s="981"/>
      <c r="AI47" s="958">
        <f>SUM(AK47:AP47)</f>
        <v>0</v>
      </c>
      <c r="AJ47" s="957"/>
      <c r="AK47" s="976"/>
      <c r="AL47" s="977"/>
      <c r="AM47" s="976"/>
      <c r="AN47" s="978"/>
      <c r="AO47" s="979"/>
      <c r="AP47" s="979"/>
      <c r="AQ47" s="956">
        <f>AG47-AI47</f>
        <v>0</v>
      </c>
      <c r="AR47" s="958"/>
      <c r="AS47" s="275"/>
      <c r="AT47" s="249"/>
      <c r="AU47" s="250"/>
      <c r="AV47" s="249"/>
      <c r="AW47" s="250"/>
      <c r="AX47" s="249"/>
      <c r="AY47" s="250"/>
      <c r="AZ47" s="251"/>
      <c r="BA47" s="3"/>
      <c r="BB47" s="152" t="e">
        <f>AQ47/AG47</f>
        <v>#DIV/0!</v>
      </c>
      <c r="BC47" s="151"/>
      <c r="BD47" s="151"/>
      <c r="BE47" s="151"/>
      <c r="BF47" s="151"/>
      <c r="BG47" s="151"/>
    </row>
    <row r="48" spans="1:59" ht="16.5" customHeight="1" thickBot="1">
      <c r="A48" s="968" t="s">
        <v>119</v>
      </c>
      <c r="B48" s="969"/>
      <c r="C48" s="969"/>
      <c r="D48" s="969"/>
      <c r="E48" s="969"/>
      <c r="F48" s="969"/>
      <c r="G48" s="969"/>
      <c r="H48" s="969"/>
      <c r="I48" s="969"/>
      <c r="J48" s="969"/>
      <c r="K48" s="969"/>
      <c r="L48" s="969"/>
      <c r="M48" s="969"/>
      <c r="N48" s="969"/>
      <c r="O48" s="969"/>
      <c r="P48" s="969"/>
      <c r="Q48" s="969"/>
      <c r="R48" s="969"/>
      <c r="S48" s="969"/>
      <c r="T48" s="969"/>
      <c r="U48" s="969"/>
      <c r="V48" s="969"/>
      <c r="W48" s="969"/>
      <c r="X48" s="969"/>
      <c r="Y48" s="969"/>
      <c r="Z48" s="969"/>
      <c r="AA48" s="969"/>
      <c r="AB48" s="969"/>
      <c r="AC48" s="969"/>
      <c r="AD48" s="969"/>
      <c r="AE48" s="969"/>
      <c r="AF48" s="969"/>
      <c r="AG48" s="969"/>
      <c r="AH48" s="969"/>
      <c r="AI48" s="969"/>
      <c r="AJ48" s="969"/>
      <c r="AK48" s="969"/>
      <c r="AL48" s="969"/>
      <c r="AM48" s="969"/>
      <c r="AN48" s="969"/>
      <c r="AO48" s="969"/>
      <c r="AP48" s="969"/>
      <c r="AQ48" s="969"/>
      <c r="AR48" s="969"/>
      <c r="AS48" s="969"/>
      <c r="AT48" s="969"/>
      <c r="AU48" s="969"/>
      <c r="AV48" s="969"/>
      <c r="AW48" s="969"/>
      <c r="AX48" s="969"/>
      <c r="AY48" s="969"/>
      <c r="AZ48" s="970"/>
      <c r="BA48" s="233"/>
      <c r="BB48" s="233"/>
      <c r="BC48" s="233"/>
      <c r="BD48" s="233"/>
      <c r="BE48" s="233"/>
      <c r="BF48" s="233"/>
      <c r="BG48" s="233"/>
    </row>
    <row r="49" spans="1:59" ht="18" customHeight="1">
      <c r="A49" s="192" t="s">
        <v>168</v>
      </c>
      <c r="B49" s="971" t="s">
        <v>293</v>
      </c>
      <c r="C49" s="972"/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972"/>
      <c r="P49" s="972"/>
      <c r="Q49" s="972"/>
      <c r="R49" s="972"/>
      <c r="S49" s="972"/>
      <c r="T49" s="973"/>
      <c r="U49" s="126"/>
      <c r="V49" s="126"/>
      <c r="W49" s="252">
        <v>2</v>
      </c>
      <c r="X49" s="126"/>
      <c r="Y49" s="126"/>
      <c r="Z49" s="126"/>
      <c r="AA49" s="125"/>
      <c r="AB49" s="56"/>
      <c r="AC49" s="125"/>
      <c r="AD49" s="126"/>
      <c r="AE49" s="933">
        <f>AG49/30</f>
        <v>3</v>
      </c>
      <c r="AF49" s="934"/>
      <c r="AG49" s="974">
        <v>90</v>
      </c>
      <c r="AH49" s="975"/>
      <c r="AI49" s="953">
        <f>SUM(AK49:AP49)</f>
        <v>40</v>
      </c>
      <c r="AJ49" s="934"/>
      <c r="AK49" s="922">
        <v>20</v>
      </c>
      <c r="AL49" s="951"/>
      <c r="AM49" s="922"/>
      <c r="AN49" s="923"/>
      <c r="AO49" s="952">
        <v>20</v>
      </c>
      <c r="AP49" s="952"/>
      <c r="AQ49" s="950">
        <f>AG49-AI49</f>
        <v>50</v>
      </c>
      <c r="AR49" s="953"/>
      <c r="AS49" s="276"/>
      <c r="AT49" s="95">
        <v>2</v>
      </c>
      <c r="AU49" s="96"/>
      <c r="AV49" s="95"/>
      <c r="AW49" s="96"/>
      <c r="AX49" s="95"/>
      <c r="AY49" s="96"/>
      <c r="AZ49" s="97"/>
      <c r="BA49" s="3"/>
      <c r="BB49" s="152">
        <f>AQ49/AG49</f>
        <v>0.5555555555555556</v>
      </c>
      <c r="BC49" s="151">
        <v>3</v>
      </c>
      <c r="BD49" s="151"/>
      <c r="BE49" s="151"/>
      <c r="BF49" s="151"/>
      <c r="BG49" s="217"/>
    </row>
    <row r="50" spans="1:59" ht="18.75" customHeight="1" thickBot="1">
      <c r="A50" s="114" t="s">
        <v>169</v>
      </c>
      <c r="B50" s="930" t="s">
        <v>295</v>
      </c>
      <c r="C50" s="931"/>
      <c r="D50" s="931"/>
      <c r="E50" s="931"/>
      <c r="F50" s="931"/>
      <c r="G50" s="931"/>
      <c r="H50" s="931"/>
      <c r="I50" s="931"/>
      <c r="J50" s="931"/>
      <c r="K50" s="931"/>
      <c r="L50" s="931"/>
      <c r="M50" s="931"/>
      <c r="N50" s="931"/>
      <c r="O50" s="931"/>
      <c r="P50" s="931"/>
      <c r="Q50" s="931"/>
      <c r="R50" s="931"/>
      <c r="S50" s="931"/>
      <c r="T50" s="932"/>
      <c r="U50" s="21"/>
      <c r="V50" s="21"/>
      <c r="W50" s="157">
        <v>3</v>
      </c>
      <c r="X50" s="141"/>
      <c r="Y50" s="21"/>
      <c r="Z50" s="21"/>
      <c r="AA50" s="23"/>
      <c r="AB50" s="22"/>
      <c r="AC50" s="23"/>
      <c r="AD50" s="21"/>
      <c r="AE50" s="933">
        <f>AG50/30</f>
        <v>3</v>
      </c>
      <c r="AF50" s="934"/>
      <c r="AG50" s="928">
        <v>90</v>
      </c>
      <c r="AH50" s="929"/>
      <c r="AI50" s="950">
        <f>SUM(AK50:AP50)</f>
        <v>32</v>
      </c>
      <c r="AJ50" s="934"/>
      <c r="AK50" s="939">
        <v>16</v>
      </c>
      <c r="AL50" s="939"/>
      <c r="AM50" s="939"/>
      <c r="AN50" s="939"/>
      <c r="AO50" s="939">
        <v>16</v>
      </c>
      <c r="AP50" s="939"/>
      <c r="AQ50" s="950">
        <f>AG50-AI50</f>
        <v>58</v>
      </c>
      <c r="AR50" s="953"/>
      <c r="AS50" s="218"/>
      <c r="AT50" s="219"/>
      <c r="AU50" s="220">
        <v>2</v>
      </c>
      <c r="AV50" s="146"/>
      <c r="AW50" s="220"/>
      <c r="AX50" s="219"/>
      <c r="AY50" s="220"/>
      <c r="AZ50" s="221"/>
      <c r="BA50" s="3"/>
      <c r="BB50" s="152">
        <f>AQ50/AG50</f>
        <v>0.6444444444444445</v>
      </c>
      <c r="BC50" s="151"/>
      <c r="BD50" s="151">
        <v>3</v>
      </c>
      <c r="BE50" s="151"/>
      <c r="BF50" s="151"/>
      <c r="BG50" s="217"/>
    </row>
    <row r="51" spans="1:59" ht="36.75" customHeight="1" hidden="1" thickBot="1">
      <c r="A51" s="114" t="s">
        <v>170</v>
      </c>
      <c r="B51" s="930" t="s">
        <v>121</v>
      </c>
      <c r="C51" s="931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  <c r="P51" s="931"/>
      <c r="Q51" s="931"/>
      <c r="R51" s="931"/>
      <c r="S51" s="931"/>
      <c r="T51" s="932"/>
      <c r="U51" s="21"/>
      <c r="V51" s="21"/>
      <c r="W51" s="157"/>
      <c r="X51" s="141"/>
      <c r="Y51" s="21"/>
      <c r="Z51" s="21"/>
      <c r="AA51" s="23"/>
      <c r="AB51" s="22"/>
      <c r="AC51" s="23"/>
      <c r="AD51" s="21"/>
      <c r="AE51" s="933">
        <f>AG51/30</f>
        <v>0</v>
      </c>
      <c r="AF51" s="934"/>
      <c r="AG51" s="966"/>
      <c r="AH51" s="967"/>
      <c r="AI51" s="864">
        <f>SUM(AK51:AP51)</f>
        <v>0</v>
      </c>
      <c r="AJ51" s="866"/>
      <c r="AK51" s="942"/>
      <c r="AL51" s="942"/>
      <c r="AM51" s="942"/>
      <c r="AN51" s="942"/>
      <c r="AO51" s="942"/>
      <c r="AP51" s="942"/>
      <c r="AQ51" s="864">
        <f>AG51-AI51</f>
        <v>0</v>
      </c>
      <c r="AR51" s="865"/>
      <c r="AS51" s="159"/>
      <c r="AT51" s="160"/>
      <c r="AU51" s="94"/>
      <c r="AV51" s="160"/>
      <c r="AW51" s="94"/>
      <c r="AX51" s="160"/>
      <c r="AY51" s="94"/>
      <c r="AZ51" s="161"/>
      <c r="BA51" s="3"/>
      <c r="BB51" s="152" t="e">
        <f>AQ51/AG51</f>
        <v>#DIV/0!</v>
      </c>
      <c r="BC51" s="151"/>
      <c r="BD51" s="151"/>
      <c r="BE51" s="151"/>
      <c r="BF51" s="151"/>
      <c r="BG51" s="217"/>
    </row>
    <row r="52" spans="1:59" ht="18.75" customHeight="1" hidden="1" thickBot="1">
      <c r="A52" s="253"/>
      <c r="B52" s="961"/>
      <c r="C52" s="962"/>
      <c r="D52" s="962"/>
      <c r="E52" s="962"/>
      <c r="F52" s="962"/>
      <c r="G52" s="962"/>
      <c r="H52" s="962"/>
      <c r="I52" s="962"/>
      <c r="J52" s="962"/>
      <c r="K52" s="962"/>
      <c r="L52" s="962"/>
      <c r="M52" s="962"/>
      <c r="N52" s="962"/>
      <c r="O52" s="962"/>
      <c r="P52" s="962"/>
      <c r="Q52" s="962"/>
      <c r="R52" s="962"/>
      <c r="S52" s="962"/>
      <c r="T52" s="963"/>
      <c r="U52" s="26"/>
      <c r="V52" s="26"/>
      <c r="W52" s="254"/>
      <c r="X52" s="255"/>
      <c r="Y52" s="26"/>
      <c r="Z52" s="115"/>
      <c r="AA52" s="28"/>
      <c r="AB52" s="27"/>
      <c r="AC52" s="28"/>
      <c r="AD52" s="26"/>
      <c r="AE52" s="954">
        <f>AG52/30</f>
        <v>0</v>
      </c>
      <c r="AF52" s="955"/>
      <c r="AG52" s="964"/>
      <c r="AH52" s="965"/>
      <c r="AI52" s="956">
        <f>SUM(AK52:AP52)</f>
        <v>0</v>
      </c>
      <c r="AJ52" s="957"/>
      <c r="AK52" s="959"/>
      <c r="AL52" s="960"/>
      <c r="AM52" s="959"/>
      <c r="AN52" s="960"/>
      <c r="AO52" s="959"/>
      <c r="AP52" s="960"/>
      <c r="AQ52" s="956">
        <f>AG52-AI52</f>
        <v>0</v>
      </c>
      <c r="AR52" s="958"/>
      <c r="AS52" s="165"/>
      <c r="AT52" s="166"/>
      <c r="AU52" s="148"/>
      <c r="AV52" s="166"/>
      <c r="AW52" s="148"/>
      <c r="AX52" s="166"/>
      <c r="AY52" s="148"/>
      <c r="AZ52" s="167"/>
      <c r="BA52" s="3"/>
      <c r="BB52" s="152"/>
      <c r="BC52" s="151"/>
      <c r="BD52" s="151"/>
      <c r="BE52" s="151"/>
      <c r="BF52" s="151"/>
      <c r="BG52" s="217"/>
    </row>
    <row r="53" spans="1:59" ht="18.75" thickBot="1">
      <c r="A53" s="945" t="s">
        <v>122</v>
      </c>
      <c r="B53" s="946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6"/>
      <c r="X53" s="946"/>
      <c r="Y53" s="946"/>
      <c r="Z53" s="946"/>
      <c r="AA53" s="946"/>
      <c r="AB53" s="946"/>
      <c r="AC53" s="946"/>
      <c r="AD53" s="946"/>
      <c r="AE53" s="946"/>
      <c r="AF53" s="946"/>
      <c r="AG53" s="946"/>
      <c r="AH53" s="946"/>
      <c r="AI53" s="946"/>
      <c r="AJ53" s="946"/>
      <c r="AK53" s="946"/>
      <c r="AL53" s="946"/>
      <c r="AM53" s="946"/>
      <c r="AN53" s="946"/>
      <c r="AO53" s="946"/>
      <c r="AP53" s="946"/>
      <c r="AQ53" s="946"/>
      <c r="AR53" s="946"/>
      <c r="AS53" s="946"/>
      <c r="AT53" s="946"/>
      <c r="AU53" s="946"/>
      <c r="AV53" s="946"/>
      <c r="AW53" s="946"/>
      <c r="AX53" s="946"/>
      <c r="AY53" s="946"/>
      <c r="AZ53" s="947"/>
      <c r="BA53" s="3"/>
      <c r="BB53" s="152"/>
      <c r="BC53" s="151"/>
      <c r="BD53" s="151"/>
      <c r="BE53" s="151"/>
      <c r="BF53" s="151"/>
      <c r="BG53" s="217"/>
    </row>
    <row r="54" spans="1:59" ht="18.75" customHeight="1" thickBot="1">
      <c r="A54" s="192" t="s">
        <v>215</v>
      </c>
      <c r="B54" s="930" t="s">
        <v>120</v>
      </c>
      <c r="C54" s="931"/>
      <c r="D54" s="931"/>
      <c r="E54" s="931"/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32"/>
      <c r="U54" s="256"/>
      <c r="V54" s="257"/>
      <c r="W54" s="258">
        <v>7</v>
      </c>
      <c r="X54" s="259"/>
      <c r="Y54" s="18"/>
      <c r="Z54" s="18"/>
      <c r="AA54" s="20"/>
      <c r="AB54" s="19"/>
      <c r="AC54" s="20"/>
      <c r="AD54" s="18"/>
      <c r="AE54" s="933">
        <f>AG54/30</f>
        <v>3</v>
      </c>
      <c r="AF54" s="934"/>
      <c r="AG54" s="943">
        <v>90</v>
      </c>
      <c r="AH54" s="944"/>
      <c r="AI54" s="950">
        <f>SUM(AK54:AP54)</f>
        <v>48</v>
      </c>
      <c r="AJ54" s="934"/>
      <c r="AK54" s="922">
        <v>16</v>
      </c>
      <c r="AL54" s="951"/>
      <c r="AM54" s="922">
        <v>16</v>
      </c>
      <c r="AN54" s="923"/>
      <c r="AO54" s="952">
        <v>16</v>
      </c>
      <c r="AP54" s="952"/>
      <c r="AQ54" s="950">
        <f>AG54-AI54</f>
        <v>42</v>
      </c>
      <c r="AR54" s="953"/>
      <c r="AS54" s="260"/>
      <c r="AT54" s="261"/>
      <c r="AU54" s="262"/>
      <c r="AV54" s="261"/>
      <c r="AW54" s="262"/>
      <c r="AX54" s="261"/>
      <c r="AY54" s="262">
        <v>3</v>
      </c>
      <c r="AZ54" s="263"/>
      <c r="BA54" s="3"/>
      <c r="BB54" s="152">
        <f>AQ54/AG54</f>
        <v>0.4666666666666667</v>
      </c>
      <c r="BC54" s="151"/>
      <c r="BD54" s="151"/>
      <c r="BE54" s="151"/>
      <c r="BF54" s="151">
        <v>3</v>
      </c>
      <c r="BG54" s="217"/>
    </row>
    <row r="55" spans="1:59" ht="21.75" customHeight="1" hidden="1">
      <c r="A55" s="114" t="s">
        <v>172</v>
      </c>
      <c r="B55" s="930" t="s">
        <v>120</v>
      </c>
      <c r="C55" s="931"/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2"/>
      <c r="U55" s="26"/>
      <c r="V55" s="27"/>
      <c r="W55" s="162"/>
      <c r="X55" s="141"/>
      <c r="Y55" s="21"/>
      <c r="Z55" s="21"/>
      <c r="AA55" s="23"/>
      <c r="AB55" s="22"/>
      <c r="AC55" s="23"/>
      <c r="AD55" s="21"/>
      <c r="AE55" s="933">
        <f>AG55/30</f>
        <v>0</v>
      </c>
      <c r="AF55" s="934"/>
      <c r="AG55" s="225"/>
      <c r="AH55" s="226"/>
      <c r="AI55" s="864">
        <f>SUM(AK55:AP55)</f>
        <v>0</v>
      </c>
      <c r="AJ55" s="866"/>
      <c r="AK55" s="939"/>
      <c r="AL55" s="939"/>
      <c r="AM55" s="939"/>
      <c r="AN55" s="939"/>
      <c r="AO55" s="939"/>
      <c r="AP55" s="939"/>
      <c r="AQ55" s="864">
        <f>AG55-AI55</f>
        <v>0</v>
      </c>
      <c r="AR55" s="865"/>
      <c r="AS55" s="165"/>
      <c r="AT55" s="166"/>
      <c r="AU55" s="148"/>
      <c r="AV55" s="166"/>
      <c r="AW55" s="148"/>
      <c r="AX55" s="166"/>
      <c r="AY55" s="148"/>
      <c r="AZ55" s="167"/>
      <c r="BA55" s="3"/>
      <c r="BB55" s="152"/>
      <c r="BC55" s="151"/>
      <c r="BD55" s="151"/>
      <c r="BE55" s="151"/>
      <c r="BF55" s="151"/>
      <c r="BG55" s="217"/>
    </row>
    <row r="56" spans="1:59" ht="36.75" customHeight="1" hidden="1" thickBot="1">
      <c r="A56" s="114" t="s">
        <v>173</v>
      </c>
      <c r="B56" s="930" t="s">
        <v>120</v>
      </c>
      <c r="C56" s="931"/>
      <c r="D56" s="931"/>
      <c r="E56" s="931"/>
      <c r="F56" s="931"/>
      <c r="G56" s="931"/>
      <c r="H56" s="931"/>
      <c r="I56" s="931"/>
      <c r="J56" s="931"/>
      <c r="K56" s="931"/>
      <c r="L56" s="931"/>
      <c r="M56" s="931"/>
      <c r="N56" s="931"/>
      <c r="O56" s="931"/>
      <c r="P56" s="931"/>
      <c r="Q56" s="931"/>
      <c r="R56" s="931"/>
      <c r="S56" s="931"/>
      <c r="T56" s="932"/>
      <c r="U56" s="26"/>
      <c r="V56" s="27"/>
      <c r="W56" s="162"/>
      <c r="X56" s="141"/>
      <c r="Y56" s="21"/>
      <c r="Z56" s="21"/>
      <c r="AA56" s="23"/>
      <c r="AB56" s="22"/>
      <c r="AC56" s="23"/>
      <c r="AD56" s="21"/>
      <c r="AE56" s="933">
        <f>AG56/30</f>
        <v>0</v>
      </c>
      <c r="AF56" s="934"/>
      <c r="AG56" s="225"/>
      <c r="AH56" s="226"/>
      <c r="AI56" s="864">
        <f>SUM(AK56:AP56)</f>
        <v>0</v>
      </c>
      <c r="AJ56" s="866"/>
      <c r="AK56" s="942"/>
      <c r="AL56" s="942"/>
      <c r="AM56" s="942"/>
      <c r="AN56" s="942"/>
      <c r="AO56" s="942"/>
      <c r="AP56" s="942"/>
      <c r="AQ56" s="864">
        <f>AG56-AI56</f>
        <v>0</v>
      </c>
      <c r="AR56" s="865"/>
      <c r="AS56" s="165"/>
      <c r="AT56" s="166"/>
      <c r="AU56" s="148"/>
      <c r="AV56" s="166"/>
      <c r="AW56" s="148"/>
      <c r="AX56" s="166"/>
      <c r="AY56" s="148"/>
      <c r="AZ56" s="167"/>
      <c r="BA56" s="3"/>
      <c r="BB56" s="152"/>
      <c r="BC56" s="151"/>
      <c r="BD56" s="151"/>
      <c r="BE56" s="151"/>
      <c r="BF56" s="151"/>
      <c r="BG56" s="217"/>
    </row>
    <row r="57" spans="1:59" ht="18.75" customHeight="1" hidden="1" thickBot="1">
      <c r="A57" s="253"/>
      <c r="B57" s="264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6"/>
      <c r="U57" s="26"/>
      <c r="V57" s="27"/>
      <c r="W57" s="267"/>
      <c r="X57" s="255"/>
      <c r="Y57" s="26"/>
      <c r="Z57" s="26"/>
      <c r="AA57" s="28"/>
      <c r="AB57" s="27"/>
      <c r="AC57" s="28"/>
      <c r="AD57" s="26"/>
      <c r="AE57" s="933">
        <f>AG57/30</f>
        <v>0</v>
      </c>
      <c r="AF57" s="934"/>
      <c r="AG57" s="225"/>
      <c r="AH57" s="226"/>
      <c r="AI57" s="864">
        <f>SUM(AK57:AP57)</f>
        <v>0</v>
      </c>
      <c r="AJ57" s="866"/>
      <c r="AK57" s="223"/>
      <c r="AL57" s="224"/>
      <c r="AM57" s="223"/>
      <c r="AN57" s="224"/>
      <c r="AO57" s="223"/>
      <c r="AP57" s="224"/>
      <c r="AQ57" s="864">
        <f>AG57-AI57</f>
        <v>0</v>
      </c>
      <c r="AR57" s="865"/>
      <c r="AS57" s="165"/>
      <c r="AT57" s="166"/>
      <c r="AU57" s="148"/>
      <c r="AV57" s="166"/>
      <c r="AW57" s="148"/>
      <c r="AX57" s="166"/>
      <c r="AY57" s="148"/>
      <c r="AZ57" s="167"/>
      <c r="BA57" s="3"/>
      <c r="BB57" s="152"/>
      <c r="BC57" s="151"/>
      <c r="BD57" s="151"/>
      <c r="BE57" s="151"/>
      <c r="BF57" s="151"/>
      <c r="BG57" s="217"/>
    </row>
    <row r="58" spans="1:59" ht="18.75" customHeight="1" hidden="1" thickBot="1">
      <c r="A58" s="253"/>
      <c r="B58" s="264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6"/>
      <c r="U58" s="26"/>
      <c r="V58" s="27"/>
      <c r="W58" s="267"/>
      <c r="X58" s="255"/>
      <c r="Y58" s="26"/>
      <c r="Z58" s="26"/>
      <c r="AA58" s="28"/>
      <c r="AB58" s="27"/>
      <c r="AC58" s="28"/>
      <c r="AD58" s="26"/>
      <c r="AE58" s="954">
        <f>AG58/30</f>
        <v>0</v>
      </c>
      <c r="AF58" s="955"/>
      <c r="AG58" s="225"/>
      <c r="AH58" s="226"/>
      <c r="AI58" s="956">
        <f>SUM(AK58:AP58)</f>
        <v>0</v>
      </c>
      <c r="AJ58" s="957"/>
      <c r="AK58" s="223"/>
      <c r="AL58" s="224"/>
      <c r="AM58" s="223"/>
      <c r="AN58" s="224"/>
      <c r="AO58" s="223"/>
      <c r="AP58" s="224"/>
      <c r="AQ58" s="956">
        <f>AG58-AI58</f>
        <v>0</v>
      </c>
      <c r="AR58" s="958"/>
      <c r="AS58" s="165"/>
      <c r="AT58" s="166"/>
      <c r="AU58" s="148"/>
      <c r="AV58" s="166"/>
      <c r="AW58" s="148"/>
      <c r="AX58" s="166"/>
      <c r="AY58" s="148"/>
      <c r="AZ58" s="167"/>
      <c r="BA58" s="3"/>
      <c r="BB58" s="152"/>
      <c r="BC58" s="151"/>
      <c r="BD58" s="151"/>
      <c r="BE58" s="151"/>
      <c r="BF58" s="151"/>
      <c r="BG58" s="217"/>
    </row>
    <row r="59" spans="1:59" ht="18.75" thickBot="1">
      <c r="A59" s="945" t="s">
        <v>123</v>
      </c>
      <c r="B59" s="946"/>
      <c r="C59" s="946"/>
      <c r="D59" s="946"/>
      <c r="E59" s="946"/>
      <c r="F59" s="946"/>
      <c r="G59" s="946"/>
      <c r="H59" s="946"/>
      <c r="I59" s="946"/>
      <c r="J59" s="946"/>
      <c r="K59" s="946"/>
      <c r="L59" s="946"/>
      <c r="M59" s="946"/>
      <c r="N59" s="946"/>
      <c r="O59" s="946"/>
      <c r="P59" s="946"/>
      <c r="Q59" s="946"/>
      <c r="R59" s="946"/>
      <c r="S59" s="946"/>
      <c r="T59" s="946"/>
      <c r="U59" s="946"/>
      <c r="V59" s="946"/>
      <c r="W59" s="946"/>
      <c r="X59" s="946"/>
      <c r="Y59" s="946"/>
      <c r="Z59" s="946"/>
      <c r="AA59" s="946"/>
      <c r="AB59" s="946"/>
      <c r="AC59" s="946"/>
      <c r="AD59" s="946"/>
      <c r="AE59" s="946"/>
      <c r="AF59" s="946"/>
      <c r="AG59" s="946"/>
      <c r="AH59" s="946"/>
      <c r="AI59" s="946"/>
      <c r="AJ59" s="946"/>
      <c r="AK59" s="946"/>
      <c r="AL59" s="946"/>
      <c r="AM59" s="946"/>
      <c r="AN59" s="946"/>
      <c r="AO59" s="946"/>
      <c r="AP59" s="946"/>
      <c r="AQ59" s="946"/>
      <c r="AR59" s="946"/>
      <c r="AS59" s="946"/>
      <c r="AT59" s="946"/>
      <c r="AU59" s="946"/>
      <c r="AV59" s="946"/>
      <c r="AW59" s="946"/>
      <c r="AX59" s="946"/>
      <c r="AY59" s="946"/>
      <c r="AZ59" s="947"/>
      <c r="BA59" s="3"/>
      <c r="BB59" s="152"/>
      <c r="BC59" s="151"/>
      <c r="BD59" s="151"/>
      <c r="BE59" s="151"/>
      <c r="BF59" s="151"/>
      <c r="BG59" s="217"/>
    </row>
    <row r="60" spans="1:59" ht="18" customHeight="1">
      <c r="A60" s="192" t="s">
        <v>171</v>
      </c>
      <c r="B60" s="930" t="s">
        <v>121</v>
      </c>
      <c r="C60" s="931"/>
      <c r="D60" s="931"/>
      <c r="E60" s="931"/>
      <c r="F60" s="931"/>
      <c r="G60" s="931"/>
      <c r="H60" s="931"/>
      <c r="I60" s="931"/>
      <c r="J60" s="931"/>
      <c r="K60" s="931"/>
      <c r="L60" s="931"/>
      <c r="M60" s="931"/>
      <c r="N60" s="931"/>
      <c r="O60" s="931"/>
      <c r="P60" s="931"/>
      <c r="Q60" s="931"/>
      <c r="R60" s="931"/>
      <c r="S60" s="931"/>
      <c r="T60" s="932"/>
      <c r="U60" s="256"/>
      <c r="V60" s="19"/>
      <c r="W60" s="258">
        <v>3</v>
      </c>
      <c r="X60" s="259"/>
      <c r="Y60" s="18"/>
      <c r="Z60" s="18"/>
      <c r="AA60" s="20"/>
      <c r="AB60" s="19"/>
      <c r="AC60" s="20"/>
      <c r="AD60" s="18"/>
      <c r="AE60" s="933">
        <f aca="true" t="shared" si="5" ref="AE60:AE71">AG60/30</f>
        <v>3</v>
      </c>
      <c r="AF60" s="934"/>
      <c r="AG60" s="948">
        <v>90</v>
      </c>
      <c r="AH60" s="949"/>
      <c r="AI60" s="950">
        <f aca="true" t="shared" si="6" ref="AI60:AI71">SUM(AK60:AP60)</f>
        <v>48</v>
      </c>
      <c r="AJ60" s="934"/>
      <c r="AK60" s="922">
        <v>16</v>
      </c>
      <c r="AL60" s="951"/>
      <c r="AM60" s="922"/>
      <c r="AN60" s="923"/>
      <c r="AO60" s="952">
        <v>32</v>
      </c>
      <c r="AP60" s="952"/>
      <c r="AQ60" s="950">
        <f aca="true" t="shared" si="7" ref="AQ60:AQ71">AG60-AI60</f>
        <v>42</v>
      </c>
      <c r="AR60" s="953"/>
      <c r="AS60" s="260"/>
      <c r="AT60" s="261"/>
      <c r="AU60" s="262">
        <v>3</v>
      </c>
      <c r="AV60" s="261"/>
      <c r="AW60" s="262"/>
      <c r="AX60" s="261"/>
      <c r="AY60" s="262"/>
      <c r="AZ60" s="263"/>
      <c r="BA60" s="3"/>
      <c r="BB60" s="152">
        <f aca="true" t="shared" si="8" ref="BB60:BB71">AQ60/AG60</f>
        <v>0.4666666666666667</v>
      </c>
      <c r="BC60" s="151"/>
      <c r="BD60" s="151">
        <v>3</v>
      </c>
      <c r="BE60" s="151"/>
      <c r="BF60" s="151"/>
      <c r="BG60" s="217"/>
    </row>
    <row r="61" spans="1:59" ht="18" customHeight="1">
      <c r="A61" s="192" t="s">
        <v>172</v>
      </c>
      <c r="B61" s="930" t="s">
        <v>214</v>
      </c>
      <c r="C61" s="931"/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2"/>
      <c r="U61" s="26"/>
      <c r="V61" s="22"/>
      <c r="W61" s="162">
        <v>4</v>
      </c>
      <c r="X61" s="141"/>
      <c r="Y61" s="21"/>
      <c r="Z61" s="21"/>
      <c r="AA61" s="23"/>
      <c r="AB61" s="22"/>
      <c r="AC61" s="23"/>
      <c r="AD61" s="21"/>
      <c r="AE61" s="933">
        <f t="shared" si="5"/>
        <v>3</v>
      </c>
      <c r="AF61" s="934"/>
      <c r="AG61" s="943">
        <v>90</v>
      </c>
      <c r="AH61" s="944"/>
      <c r="AI61" s="864">
        <f t="shared" si="6"/>
        <v>40</v>
      </c>
      <c r="AJ61" s="866"/>
      <c r="AK61" s="939">
        <v>20</v>
      </c>
      <c r="AL61" s="939"/>
      <c r="AM61" s="939"/>
      <c r="AN61" s="939"/>
      <c r="AO61" s="939">
        <v>20</v>
      </c>
      <c r="AP61" s="939"/>
      <c r="AQ61" s="864">
        <f t="shared" si="7"/>
        <v>50</v>
      </c>
      <c r="AR61" s="865"/>
      <c r="AS61" s="165"/>
      <c r="AT61" s="166"/>
      <c r="AU61" s="148"/>
      <c r="AV61" s="166">
        <v>2</v>
      </c>
      <c r="AW61" s="148"/>
      <c r="AX61" s="166"/>
      <c r="AY61" s="148"/>
      <c r="AZ61" s="167"/>
      <c r="BA61" s="3"/>
      <c r="BB61" s="152">
        <f t="shared" si="8"/>
        <v>0.5555555555555556</v>
      </c>
      <c r="BC61" s="151"/>
      <c r="BD61" s="151">
        <v>3</v>
      </c>
      <c r="BE61" s="151"/>
      <c r="BF61" s="151"/>
      <c r="BG61" s="217"/>
    </row>
    <row r="62" spans="1:59" ht="18" customHeight="1">
      <c r="A62" s="192" t="s">
        <v>216</v>
      </c>
      <c r="B62" s="930" t="s">
        <v>223</v>
      </c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931"/>
      <c r="N62" s="931"/>
      <c r="O62" s="931"/>
      <c r="P62" s="931"/>
      <c r="Q62" s="931"/>
      <c r="R62" s="931"/>
      <c r="S62" s="931"/>
      <c r="T62" s="932"/>
      <c r="U62" s="21"/>
      <c r="V62" s="21"/>
      <c r="W62" s="23">
        <v>5</v>
      </c>
      <c r="X62" s="21"/>
      <c r="Y62" s="21"/>
      <c r="Z62" s="21"/>
      <c r="AA62" s="23"/>
      <c r="AB62" s="22"/>
      <c r="AC62" s="23"/>
      <c r="AD62" s="21"/>
      <c r="AE62" s="933">
        <f t="shared" si="5"/>
        <v>3</v>
      </c>
      <c r="AF62" s="934"/>
      <c r="AG62" s="935">
        <v>90</v>
      </c>
      <c r="AH62" s="936"/>
      <c r="AI62" s="864">
        <f t="shared" si="6"/>
        <v>48</v>
      </c>
      <c r="AJ62" s="866"/>
      <c r="AK62" s="942">
        <v>16</v>
      </c>
      <c r="AL62" s="942"/>
      <c r="AM62" s="942"/>
      <c r="AN62" s="942"/>
      <c r="AO62" s="942">
        <v>32</v>
      </c>
      <c r="AP62" s="942"/>
      <c r="AQ62" s="864">
        <f t="shared" si="7"/>
        <v>42</v>
      </c>
      <c r="AR62" s="865"/>
      <c r="AS62" s="159"/>
      <c r="AT62" s="23"/>
      <c r="AU62" s="94"/>
      <c r="AV62" s="23"/>
      <c r="AW62" s="94">
        <v>3</v>
      </c>
      <c r="AX62" s="23"/>
      <c r="AY62" s="94"/>
      <c r="AZ62" s="24"/>
      <c r="BA62" s="3"/>
      <c r="BB62" s="152">
        <f t="shared" si="8"/>
        <v>0.4666666666666667</v>
      </c>
      <c r="BC62" s="151"/>
      <c r="BD62" s="151"/>
      <c r="BE62" s="151">
        <v>3</v>
      </c>
      <c r="BF62" s="151"/>
      <c r="BG62" s="217"/>
    </row>
    <row r="63" spans="1:59" ht="18" customHeight="1">
      <c r="A63" s="192" t="s">
        <v>174</v>
      </c>
      <c r="B63" s="930" t="s">
        <v>224</v>
      </c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931"/>
      <c r="R63" s="931"/>
      <c r="S63" s="931"/>
      <c r="T63" s="932"/>
      <c r="U63" s="21"/>
      <c r="V63" s="21"/>
      <c r="W63" s="23">
        <v>6</v>
      </c>
      <c r="X63" s="21"/>
      <c r="Y63" s="21"/>
      <c r="Z63" s="21"/>
      <c r="AA63" s="23"/>
      <c r="AB63" s="22"/>
      <c r="AC63" s="23"/>
      <c r="AD63" s="21"/>
      <c r="AE63" s="933">
        <f t="shared" si="5"/>
        <v>3</v>
      </c>
      <c r="AF63" s="934"/>
      <c r="AG63" s="935">
        <v>90</v>
      </c>
      <c r="AH63" s="936"/>
      <c r="AI63" s="864">
        <f t="shared" si="6"/>
        <v>40</v>
      </c>
      <c r="AJ63" s="866"/>
      <c r="AK63" s="939">
        <v>20</v>
      </c>
      <c r="AL63" s="939"/>
      <c r="AM63" s="939"/>
      <c r="AN63" s="939"/>
      <c r="AO63" s="939">
        <v>20</v>
      </c>
      <c r="AP63" s="939"/>
      <c r="AQ63" s="864">
        <f t="shared" si="7"/>
        <v>50</v>
      </c>
      <c r="AR63" s="865"/>
      <c r="AS63" s="159"/>
      <c r="AT63" s="23"/>
      <c r="AU63" s="94"/>
      <c r="AV63" s="23"/>
      <c r="AW63" s="94"/>
      <c r="AX63" s="23">
        <v>2</v>
      </c>
      <c r="AY63" s="94"/>
      <c r="AZ63" s="24"/>
      <c r="BA63" s="3"/>
      <c r="BB63" s="152">
        <f t="shared" si="8"/>
        <v>0.5555555555555556</v>
      </c>
      <c r="BC63" s="151"/>
      <c r="BD63" s="151"/>
      <c r="BE63" s="151">
        <v>3</v>
      </c>
      <c r="BF63" s="151"/>
      <c r="BG63" s="217"/>
    </row>
    <row r="64" spans="1:59" ht="18" customHeight="1">
      <c r="A64" s="192" t="s">
        <v>175</v>
      </c>
      <c r="B64" s="930" t="s">
        <v>225</v>
      </c>
      <c r="C64" s="931"/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2"/>
      <c r="U64" s="21">
        <v>6</v>
      </c>
      <c r="V64" s="21"/>
      <c r="W64" s="23"/>
      <c r="X64" s="21"/>
      <c r="Y64" s="21"/>
      <c r="Z64" s="21"/>
      <c r="AA64" s="23"/>
      <c r="AB64" s="22"/>
      <c r="AC64" s="23"/>
      <c r="AD64" s="21"/>
      <c r="AE64" s="933">
        <f t="shared" si="5"/>
        <v>3</v>
      </c>
      <c r="AF64" s="934"/>
      <c r="AG64" s="935">
        <v>90</v>
      </c>
      <c r="AH64" s="936"/>
      <c r="AI64" s="864">
        <f t="shared" si="6"/>
        <v>40</v>
      </c>
      <c r="AJ64" s="866"/>
      <c r="AK64" s="939">
        <v>20</v>
      </c>
      <c r="AL64" s="939"/>
      <c r="AM64" s="939"/>
      <c r="AN64" s="939"/>
      <c r="AO64" s="939">
        <v>20</v>
      </c>
      <c r="AP64" s="939"/>
      <c r="AQ64" s="864">
        <f t="shared" si="7"/>
        <v>50</v>
      </c>
      <c r="AR64" s="865"/>
      <c r="AS64" s="159"/>
      <c r="AT64" s="23"/>
      <c r="AU64" s="94"/>
      <c r="AV64" s="23"/>
      <c r="AW64" s="94"/>
      <c r="AX64" s="23">
        <v>2</v>
      </c>
      <c r="AY64" s="94"/>
      <c r="AZ64" s="24"/>
      <c r="BA64" s="3"/>
      <c r="BB64" s="152">
        <f t="shared" si="8"/>
        <v>0.5555555555555556</v>
      </c>
      <c r="BC64" s="151"/>
      <c r="BD64" s="151"/>
      <c r="BE64" s="151">
        <v>3</v>
      </c>
      <c r="BF64" s="151"/>
      <c r="BG64" s="217"/>
    </row>
    <row r="65" spans="1:59" ht="18" customHeight="1">
      <c r="A65" s="192" t="s">
        <v>217</v>
      </c>
      <c r="B65" s="930" t="s">
        <v>226</v>
      </c>
      <c r="C65" s="931"/>
      <c r="D65" s="931"/>
      <c r="E65" s="931"/>
      <c r="F65" s="931"/>
      <c r="G65" s="931"/>
      <c r="H65" s="931"/>
      <c r="I65" s="931"/>
      <c r="J65" s="931"/>
      <c r="K65" s="931"/>
      <c r="L65" s="931"/>
      <c r="M65" s="931"/>
      <c r="N65" s="931"/>
      <c r="O65" s="931"/>
      <c r="P65" s="931"/>
      <c r="Q65" s="931"/>
      <c r="R65" s="931"/>
      <c r="S65" s="931"/>
      <c r="T65" s="932"/>
      <c r="U65" s="21"/>
      <c r="V65" s="21"/>
      <c r="W65" s="23">
        <v>7</v>
      </c>
      <c r="X65" s="21"/>
      <c r="Y65" s="21"/>
      <c r="Z65" s="21"/>
      <c r="AA65" s="23">
        <v>7</v>
      </c>
      <c r="AB65" s="22"/>
      <c r="AC65" s="23"/>
      <c r="AD65" s="21"/>
      <c r="AE65" s="933">
        <f t="shared" si="5"/>
        <v>3</v>
      </c>
      <c r="AF65" s="934"/>
      <c r="AG65" s="935">
        <v>90</v>
      </c>
      <c r="AH65" s="936"/>
      <c r="AI65" s="864">
        <f t="shared" si="6"/>
        <v>48</v>
      </c>
      <c r="AJ65" s="866"/>
      <c r="AK65" s="939">
        <v>16</v>
      </c>
      <c r="AL65" s="939"/>
      <c r="AM65" s="939"/>
      <c r="AN65" s="939"/>
      <c r="AO65" s="939">
        <v>32</v>
      </c>
      <c r="AP65" s="939"/>
      <c r="AQ65" s="864">
        <f t="shared" si="7"/>
        <v>42</v>
      </c>
      <c r="AR65" s="865"/>
      <c r="AS65" s="159"/>
      <c r="AT65" s="23"/>
      <c r="AU65" s="94"/>
      <c r="AV65" s="23"/>
      <c r="AW65" s="94"/>
      <c r="AX65" s="23"/>
      <c r="AY65" s="94">
        <v>3</v>
      </c>
      <c r="AZ65" s="24"/>
      <c r="BA65" s="3"/>
      <c r="BB65" s="152">
        <f t="shared" si="8"/>
        <v>0.4666666666666667</v>
      </c>
      <c r="BC65" s="151"/>
      <c r="BD65" s="151"/>
      <c r="BE65" s="151">
        <v>3</v>
      </c>
      <c r="BF65" s="151"/>
      <c r="BG65" s="217"/>
    </row>
    <row r="66" spans="1:59" ht="18" customHeight="1">
      <c r="A66" s="192" t="s">
        <v>218</v>
      </c>
      <c r="B66" s="930" t="s">
        <v>227</v>
      </c>
      <c r="C66" s="931"/>
      <c r="D66" s="931"/>
      <c r="E66" s="931"/>
      <c r="F66" s="931"/>
      <c r="G66" s="931"/>
      <c r="H66" s="931"/>
      <c r="I66" s="931"/>
      <c r="J66" s="931"/>
      <c r="K66" s="931"/>
      <c r="L66" s="931"/>
      <c r="M66" s="931"/>
      <c r="N66" s="931"/>
      <c r="O66" s="931"/>
      <c r="P66" s="931"/>
      <c r="Q66" s="931"/>
      <c r="R66" s="931"/>
      <c r="S66" s="931"/>
      <c r="T66" s="932"/>
      <c r="U66" s="21">
        <v>7</v>
      </c>
      <c r="V66" s="21"/>
      <c r="W66" s="23"/>
      <c r="X66" s="21"/>
      <c r="Y66" s="21"/>
      <c r="Z66" s="21"/>
      <c r="AA66" s="23"/>
      <c r="AB66" s="22"/>
      <c r="AC66" s="23"/>
      <c r="AD66" s="21"/>
      <c r="AE66" s="933">
        <f t="shared" si="5"/>
        <v>3</v>
      </c>
      <c r="AF66" s="934"/>
      <c r="AG66" s="935">
        <v>90</v>
      </c>
      <c r="AH66" s="936"/>
      <c r="AI66" s="864">
        <f t="shared" si="6"/>
        <v>48</v>
      </c>
      <c r="AJ66" s="866"/>
      <c r="AK66" s="939">
        <v>16</v>
      </c>
      <c r="AL66" s="939"/>
      <c r="AM66" s="939"/>
      <c r="AN66" s="939"/>
      <c r="AO66" s="939">
        <v>32</v>
      </c>
      <c r="AP66" s="939"/>
      <c r="AQ66" s="864">
        <f t="shared" si="7"/>
        <v>42</v>
      </c>
      <c r="AR66" s="865"/>
      <c r="AS66" s="159"/>
      <c r="AT66" s="23"/>
      <c r="AU66" s="94"/>
      <c r="AV66" s="23"/>
      <c r="AW66" s="94"/>
      <c r="AX66" s="23"/>
      <c r="AY66" s="94">
        <v>3</v>
      </c>
      <c r="AZ66" s="24"/>
      <c r="BA66" s="3"/>
      <c r="BB66" s="152">
        <f t="shared" si="8"/>
        <v>0.4666666666666667</v>
      </c>
      <c r="BC66" s="151"/>
      <c r="BD66" s="151"/>
      <c r="BE66" s="151">
        <v>3</v>
      </c>
      <c r="BF66" s="151"/>
      <c r="BG66" s="217"/>
    </row>
    <row r="67" spans="1:59" ht="18" customHeight="1">
      <c r="A67" s="192" t="s">
        <v>219</v>
      </c>
      <c r="B67" s="930" t="s">
        <v>228</v>
      </c>
      <c r="C67" s="931"/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2"/>
      <c r="U67" s="21">
        <v>7</v>
      </c>
      <c r="V67" s="21"/>
      <c r="W67" s="23"/>
      <c r="X67" s="21"/>
      <c r="Y67" s="21"/>
      <c r="Z67" s="21"/>
      <c r="AA67" s="23"/>
      <c r="AB67" s="22"/>
      <c r="AC67" s="23"/>
      <c r="AD67" s="21"/>
      <c r="AE67" s="933">
        <f t="shared" si="5"/>
        <v>3</v>
      </c>
      <c r="AF67" s="934"/>
      <c r="AG67" s="935">
        <v>90</v>
      </c>
      <c r="AH67" s="936"/>
      <c r="AI67" s="864">
        <f t="shared" si="6"/>
        <v>48</v>
      </c>
      <c r="AJ67" s="866"/>
      <c r="AK67" s="939">
        <v>16</v>
      </c>
      <c r="AL67" s="939"/>
      <c r="AM67" s="939"/>
      <c r="AN67" s="939"/>
      <c r="AO67" s="939">
        <v>32</v>
      </c>
      <c r="AP67" s="939"/>
      <c r="AQ67" s="864">
        <f t="shared" si="7"/>
        <v>42</v>
      </c>
      <c r="AR67" s="865"/>
      <c r="AS67" s="159"/>
      <c r="AT67" s="23"/>
      <c r="AU67" s="94"/>
      <c r="AV67" s="23"/>
      <c r="AW67" s="94"/>
      <c r="AX67" s="23"/>
      <c r="AY67" s="94">
        <v>3</v>
      </c>
      <c r="AZ67" s="24"/>
      <c r="BA67" s="3"/>
      <c r="BB67" s="152">
        <f t="shared" si="8"/>
        <v>0.4666666666666667</v>
      </c>
      <c r="BC67" s="151"/>
      <c r="BD67" s="151"/>
      <c r="BE67" s="151">
        <v>3</v>
      </c>
      <c r="BF67" s="151"/>
      <c r="BG67" s="217"/>
    </row>
    <row r="68" spans="1:59" ht="18" customHeight="1">
      <c r="A68" s="192" t="s">
        <v>220</v>
      </c>
      <c r="B68" s="930" t="s">
        <v>229</v>
      </c>
      <c r="C68" s="931"/>
      <c r="D68" s="931"/>
      <c r="E68" s="931"/>
      <c r="F68" s="931"/>
      <c r="G68" s="931"/>
      <c r="H68" s="931"/>
      <c r="I68" s="931"/>
      <c r="J68" s="931"/>
      <c r="K68" s="931"/>
      <c r="L68" s="931"/>
      <c r="M68" s="931"/>
      <c r="N68" s="931"/>
      <c r="O68" s="931"/>
      <c r="P68" s="931"/>
      <c r="Q68" s="931"/>
      <c r="R68" s="931"/>
      <c r="S68" s="931"/>
      <c r="T68" s="932"/>
      <c r="U68" s="21"/>
      <c r="V68" s="21"/>
      <c r="W68" s="23">
        <v>8</v>
      </c>
      <c r="X68" s="21"/>
      <c r="Y68" s="21"/>
      <c r="Z68" s="21"/>
      <c r="AA68" s="23"/>
      <c r="AB68" s="22"/>
      <c r="AC68" s="23"/>
      <c r="AD68" s="21"/>
      <c r="AE68" s="933">
        <f t="shared" si="5"/>
        <v>5</v>
      </c>
      <c r="AF68" s="934"/>
      <c r="AG68" s="935">
        <v>150</v>
      </c>
      <c r="AH68" s="936"/>
      <c r="AI68" s="864">
        <f t="shared" si="6"/>
        <v>30</v>
      </c>
      <c r="AJ68" s="866"/>
      <c r="AK68" s="939">
        <v>10</v>
      </c>
      <c r="AL68" s="939"/>
      <c r="AM68" s="939"/>
      <c r="AN68" s="939"/>
      <c r="AO68" s="939">
        <v>20</v>
      </c>
      <c r="AP68" s="939"/>
      <c r="AQ68" s="864">
        <f t="shared" si="7"/>
        <v>120</v>
      </c>
      <c r="AR68" s="865"/>
      <c r="AS68" s="159"/>
      <c r="AT68" s="23"/>
      <c r="AU68" s="94"/>
      <c r="AV68" s="23"/>
      <c r="AW68" s="94"/>
      <c r="AX68" s="23"/>
      <c r="AY68" s="94"/>
      <c r="AZ68" s="24">
        <v>3</v>
      </c>
      <c r="BA68" s="3"/>
      <c r="BB68" s="152">
        <f t="shared" si="8"/>
        <v>0.8</v>
      </c>
      <c r="BC68" s="151"/>
      <c r="BD68" s="151"/>
      <c r="BE68" s="151"/>
      <c r="BF68" s="151">
        <v>5</v>
      </c>
      <c r="BG68" s="217"/>
    </row>
    <row r="69" spans="1:59" ht="18" customHeight="1">
      <c r="A69" s="192" t="s">
        <v>221</v>
      </c>
      <c r="B69" s="930" t="s">
        <v>230</v>
      </c>
      <c r="C69" s="931"/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31"/>
      <c r="O69" s="931"/>
      <c r="P69" s="931"/>
      <c r="Q69" s="931"/>
      <c r="R69" s="931"/>
      <c r="S69" s="931"/>
      <c r="T69" s="932"/>
      <c r="U69" s="21"/>
      <c r="V69" s="21"/>
      <c r="W69" s="23">
        <v>8</v>
      </c>
      <c r="X69" s="21"/>
      <c r="Y69" s="21"/>
      <c r="Z69" s="21"/>
      <c r="AA69" s="23"/>
      <c r="AB69" s="22"/>
      <c r="AC69" s="23"/>
      <c r="AD69" s="21"/>
      <c r="AE69" s="933">
        <f t="shared" si="5"/>
        <v>4</v>
      </c>
      <c r="AF69" s="934"/>
      <c r="AG69" s="935">
        <v>120</v>
      </c>
      <c r="AH69" s="936"/>
      <c r="AI69" s="864">
        <f t="shared" si="6"/>
        <v>30</v>
      </c>
      <c r="AJ69" s="866"/>
      <c r="AK69" s="939">
        <v>10</v>
      </c>
      <c r="AL69" s="939"/>
      <c r="AM69" s="939"/>
      <c r="AN69" s="939"/>
      <c r="AO69" s="939">
        <v>20</v>
      </c>
      <c r="AP69" s="939"/>
      <c r="AQ69" s="864">
        <f t="shared" si="7"/>
        <v>90</v>
      </c>
      <c r="AR69" s="865"/>
      <c r="AS69" s="159"/>
      <c r="AT69" s="23"/>
      <c r="AU69" s="94"/>
      <c r="AV69" s="23"/>
      <c r="AW69" s="94"/>
      <c r="AX69" s="23"/>
      <c r="AY69" s="94"/>
      <c r="AZ69" s="24">
        <v>3</v>
      </c>
      <c r="BA69" s="3"/>
      <c r="BB69" s="152">
        <f t="shared" si="8"/>
        <v>0.75</v>
      </c>
      <c r="BC69" s="151"/>
      <c r="BD69" s="151"/>
      <c r="BE69" s="151"/>
      <c r="BF69" s="151">
        <v>4</v>
      </c>
      <c r="BG69" s="217"/>
    </row>
    <row r="70" spans="1:59" ht="18" customHeight="1">
      <c r="A70" s="192" t="s">
        <v>222</v>
      </c>
      <c r="B70" s="930" t="s">
        <v>309</v>
      </c>
      <c r="C70" s="931"/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2"/>
      <c r="U70" s="21"/>
      <c r="V70" s="21"/>
      <c r="W70" s="23">
        <v>8</v>
      </c>
      <c r="X70" s="21"/>
      <c r="Y70" s="21"/>
      <c r="Z70" s="21"/>
      <c r="AA70" s="25"/>
      <c r="AB70" s="37"/>
      <c r="AC70" s="940"/>
      <c r="AD70" s="941"/>
      <c r="AE70" s="933">
        <f t="shared" si="5"/>
        <v>5</v>
      </c>
      <c r="AF70" s="934"/>
      <c r="AG70" s="935">
        <v>150</v>
      </c>
      <c r="AH70" s="936"/>
      <c r="AI70" s="864">
        <f t="shared" si="6"/>
        <v>40</v>
      </c>
      <c r="AJ70" s="866"/>
      <c r="AK70" s="937">
        <v>20</v>
      </c>
      <c r="AL70" s="938"/>
      <c r="AM70" s="937"/>
      <c r="AN70" s="938"/>
      <c r="AO70" s="937">
        <v>20</v>
      </c>
      <c r="AP70" s="938"/>
      <c r="AQ70" s="864">
        <f t="shared" si="7"/>
        <v>110</v>
      </c>
      <c r="AR70" s="865"/>
      <c r="AS70" s="159"/>
      <c r="AT70" s="23"/>
      <c r="AU70" s="94"/>
      <c r="AV70" s="23"/>
      <c r="AW70" s="94"/>
      <c r="AX70" s="23"/>
      <c r="AY70" s="94"/>
      <c r="AZ70" s="24">
        <v>4</v>
      </c>
      <c r="BA70" s="3"/>
      <c r="BB70" s="152">
        <f t="shared" si="8"/>
        <v>0.7333333333333333</v>
      </c>
      <c r="BC70" s="151"/>
      <c r="BD70" s="151"/>
      <c r="BE70" s="151"/>
      <c r="BF70" s="151">
        <v>5</v>
      </c>
      <c r="BG70" s="217"/>
    </row>
    <row r="71" spans="1:59" ht="18" customHeight="1">
      <c r="A71" s="192" t="s">
        <v>285</v>
      </c>
      <c r="B71" s="930" t="s">
        <v>231</v>
      </c>
      <c r="C71" s="931"/>
      <c r="D71" s="931"/>
      <c r="E71" s="931"/>
      <c r="F71" s="931"/>
      <c r="G71" s="931"/>
      <c r="H71" s="931"/>
      <c r="I71" s="931"/>
      <c r="J71" s="931"/>
      <c r="K71" s="931"/>
      <c r="L71" s="931"/>
      <c r="M71" s="931"/>
      <c r="N71" s="931"/>
      <c r="O71" s="931"/>
      <c r="P71" s="931"/>
      <c r="Q71" s="931"/>
      <c r="R71" s="931"/>
      <c r="S71" s="931"/>
      <c r="T71" s="932"/>
      <c r="U71" s="21"/>
      <c r="V71" s="22"/>
      <c r="W71" s="21">
        <v>8</v>
      </c>
      <c r="X71" s="21"/>
      <c r="Y71" s="21"/>
      <c r="Z71" s="21"/>
      <c r="AA71" s="25"/>
      <c r="AB71" s="37"/>
      <c r="AC71" s="25"/>
      <c r="AD71" s="113"/>
      <c r="AE71" s="933">
        <f t="shared" si="5"/>
        <v>4</v>
      </c>
      <c r="AF71" s="934"/>
      <c r="AG71" s="935">
        <v>120</v>
      </c>
      <c r="AH71" s="936"/>
      <c r="AI71" s="864">
        <f t="shared" si="6"/>
        <v>40</v>
      </c>
      <c r="AJ71" s="866"/>
      <c r="AK71" s="937">
        <v>20</v>
      </c>
      <c r="AL71" s="938"/>
      <c r="AM71" s="937"/>
      <c r="AN71" s="938"/>
      <c r="AO71" s="937">
        <v>20</v>
      </c>
      <c r="AP71" s="938"/>
      <c r="AQ71" s="864">
        <f t="shared" si="7"/>
        <v>80</v>
      </c>
      <c r="AR71" s="865"/>
      <c r="AS71" s="159"/>
      <c r="AT71" s="23"/>
      <c r="AU71" s="94"/>
      <c r="AV71" s="23"/>
      <c r="AW71" s="94"/>
      <c r="AX71" s="23"/>
      <c r="AY71" s="94"/>
      <c r="AZ71" s="24">
        <v>4</v>
      </c>
      <c r="BA71" s="3"/>
      <c r="BB71" s="152">
        <f t="shared" si="8"/>
        <v>0.6666666666666666</v>
      </c>
      <c r="BC71" s="151"/>
      <c r="BD71" s="151"/>
      <c r="BE71" s="151"/>
      <c r="BF71" s="151">
        <v>4</v>
      </c>
      <c r="BG71" s="217"/>
    </row>
    <row r="72" spans="1:59" ht="18">
      <c r="A72" s="192"/>
      <c r="B72" s="930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1"/>
      <c r="T72" s="932"/>
      <c r="U72" s="39"/>
      <c r="V72" s="40"/>
      <c r="W72" s="21"/>
      <c r="X72" s="21"/>
      <c r="Y72" s="21"/>
      <c r="Z72" s="21"/>
      <c r="AA72" s="25"/>
      <c r="AB72" s="37"/>
      <c r="AC72" s="25"/>
      <c r="AD72" s="113"/>
      <c r="AE72" s="933"/>
      <c r="AF72" s="934"/>
      <c r="AG72" s="935"/>
      <c r="AH72" s="936"/>
      <c r="AI72" s="864"/>
      <c r="AJ72" s="866"/>
      <c r="AK72" s="920"/>
      <c r="AL72" s="921"/>
      <c r="AM72" s="920"/>
      <c r="AN72" s="921"/>
      <c r="AO72" s="920"/>
      <c r="AP72" s="921"/>
      <c r="AQ72" s="864"/>
      <c r="AR72" s="865"/>
      <c r="AS72" s="168"/>
      <c r="AT72" s="41"/>
      <c r="AU72" s="93"/>
      <c r="AV72" s="41"/>
      <c r="AW72" s="93"/>
      <c r="AX72" s="41"/>
      <c r="AY72" s="93"/>
      <c r="AZ72" s="42"/>
      <c r="BA72" s="3"/>
      <c r="BB72" s="152"/>
      <c r="BC72" s="151"/>
      <c r="BD72" s="151"/>
      <c r="BE72" s="151"/>
      <c r="BF72" s="151"/>
      <c r="BG72" s="217"/>
    </row>
    <row r="73" spans="1:59" ht="18.75" thickBot="1">
      <c r="A73" s="114"/>
      <c r="B73" s="924"/>
      <c r="C73" s="925"/>
      <c r="D73" s="925"/>
      <c r="E73" s="925"/>
      <c r="F73" s="925"/>
      <c r="G73" s="925"/>
      <c r="H73" s="925"/>
      <c r="I73" s="925"/>
      <c r="J73" s="925"/>
      <c r="K73" s="925"/>
      <c r="L73" s="925"/>
      <c r="M73" s="925"/>
      <c r="N73" s="925"/>
      <c r="O73" s="925"/>
      <c r="P73" s="925"/>
      <c r="Q73" s="925"/>
      <c r="R73" s="925"/>
      <c r="S73" s="925"/>
      <c r="T73" s="926"/>
      <c r="U73" s="39"/>
      <c r="V73" s="39"/>
      <c r="W73" s="43"/>
      <c r="X73" s="39"/>
      <c r="Y73" s="39"/>
      <c r="Z73" s="39"/>
      <c r="AA73" s="38"/>
      <c r="AB73" s="40"/>
      <c r="AC73" s="38"/>
      <c r="AD73" s="39"/>
      <c r="AE73" s="927"/>
      <c r="AF73" s="866"/>
      <c r="AG73" s="928"/>
      <c r="AH73" s="929"/>
      <c r="AI73" s="865"/>
      <c r="AJ73" s="866"/>
      <c r="AK73" s="920"/>
      <c r="AL73" s="921"/>
      <c r="AM73" s="920"/>
      <c r="AN73" s="921"/>
      <c r="AO73" s="922"/>
      <c r="AP73" s="923"/>
      <c r="AQ73" s="864"/>
      <c r="AR73" s="865"/>
      <c r="AS73" s="277"/>
      <c r="AT73" s="169"/>
      <c r="AU73" s="170"/>
      <c r="AV73" s="169"/>
      <c r="AW73" s="170"/>
      <c r="AX73" s="196"/>
      <c r="AY73" s="170"/>
      <c r="AZ73" s="171"/>
      <c r="BA73" s="3"/>
      <c r="BB73" s="152"/>
      <c r="BC73" s="151"/>
      <c r="BD73" s="151"/>
      <c r="BE73" s="151"/>
      <c r="BF73" s="151"/>
      <c r="BG73" s="217"/>
    </row>
    <row r="74" spans="1:59" ht="19.5" thickBot="1">
      <c r="A74" s="158"/>
      <c r="B74" s="914"/>
      <c r="C74" s="915"/>
      <c r="D74" s="915"/>
      <c r="E74" s="915"/>
      <c r="F74" s="915"/>
      <c r="G74" s="915"/>
      <c r="H74" s="915"/>
      <c r="I74" s="915"/>
      <c r="J74" s="915"/>
      <c r="K74" s="915"/>
      <c r="L74" s="915"/>
      <c r="M74" s="183"/>
      <c r="N74" s="183"/>
      <c r="O74" s="183"/>
      <c r="P74" s="183"/>
      <c r="Q74" s="183"/>
      <c r="R74" s="183"/>
      <c r="S74" s="183"/>
      <c r="T74" s="184"/>
      <c r="U74" s="185"/>
      <c r="V74" s="185"/>
      <c r="W74" s="185"/>
      <c r="X74" s="185"/>
      <c r="Y74" s="185"/>
      <c r="Z74" s="185"/>
      <c r="AA74" s="185"/>
      <c r="AB74" s="185"/>
      <c r="AC74" s="186"/>
      <c r="AD74" s="197"/>
      <c r="AE74" s="916">
        <f>SUM(AE44:AF73)</f>
        <v>60</v>
      </c>
      <c r="AF74" s="917"/>
      <c r="AG74" s="912">
        <f>SUM(AG44:AH73)</f>
        <v>1800</v>
      </c>
      <c r="AH74" s="918"/>
      <c r="AI74" s="919">
        <f>SUM(AI44:AJ73)</f>
        <v>716</v>
      </c>
      <c r="AJ74" s="912"/>
      <c r="AK74" s="912">
        <f>SUM(AK44:AL73)</f>
        <v>300</v>
      </c>
      <c r="AL74" s="912"/>
      <c r="AM74" s="912">
        <f>SUM(AM44:AN73)</f>
        <v>64</v>
      </c>
      <c r="AN74" s="912"/>
      <c r="AO74" s="912">
        <f>SUM(AO44:AP73)</f>
        <v>352</v>
      </c>
      <c r="AP74" s="912"/>
      <c r="AQ74" s="912">
        <f>SUM(AQ44:AR73)</f>
        <v>1084</v>
      </c>
      <c r="AR74" s="913"/>
      <c r="AS74" s="172"/>
      <c r="AT74" s="173"/>
      <c r="AU74" s="173"/>
      <c r="AV74" s="173"/>
      <c r="AW74" s="173"/>
      <c r="AX74" s="173"/>
      <c r="AY74" s="173"/>
      <c r="AZ74" s="174"/>
      <c r="BA74" s="3"/>
      <c r="BB74" s="152">
        <f>AQ74/AG74</f>
        <v>0.6022222222222222</v>
      </c>
      <c r="BC74" s="151"/>
      <c r="BD74" s="151"/>
      <c r="BE74" s="151"/>
      <c r="BF74" s="151"/>
      <c r="BG74" s="151"/>
    </row>
    <row r="75" spans="1:59" ht="19.5" customHeight="1" thickBot="1">
      <c r="A75" s="187"/>
      <c r="B75" s="906" t="s">
        <v>124</v>
      </c>
      <c r="C75" s="907"/>
      <c r="D75" s="907"/>
      <c r="E75" s="907"/>
      <c r="F75" s="907"/>
      <c r="G75" s="907"/>
      <c r="H75" s="907"/>
      <c r="I75" s="907"/>
      <c r="J75" s="907"/>
      <c r="K75" s="907"/>
      <c r="L75" s="907"/>
      <c r="M75" s="907"/>
      <c r="N75" s="907"/>
      <c r="O75" s="907"/>
      <c r="P75" s="907"/>
      <c r="Q75" s="907"/>
      <c r="R75" s="907"/>
      <c r="S75" s="907"/>
      <c r="T75" s="907"/>
      <c r="U75" s="188"/>
      <c r="V75" s="188"/>
      <c r="W75" s="188"/>
      <c r="X75" s="188"/>
      <c r="Y75" s="188"/>
      <c r="Z75" s="188"/>
      <c r="AA75" s="188"/>
      <c r="AB75" s="188"/>
      <c r="AC75" s="189"/>
      <c r="AD75" s="189"/>
      <c r="AE75" s="908">
        <f>SUM(AE43:AF73)</f>
        <v>60</v>
      </c>
      <c r="AF75" s="909"/>
      <c r="AG75" s="910">
        <f>SUM(AG43:AH73)</f>
        <v>1800</v>
      </c>
      <c r="AH75" s="911"/>
      <c r="AI75" s="910">
        <f>SUM(AI43:AJ73)</f>
        <v>716</v>
      </c>
      <c r="AJ75" s="911"/>
      <c r="AK75" s="900">
        <v>0</v>
      </c>
      <c r="AL75" s="900"/>
      <c r="AM75" s="901">
        <v>0</v>
      </c>
      <c r="AN75" s="902"/>
      <c r="AO75" s="900">
        <v>0</v>
      </c>
      <c r="AP75" s="903"/>
      <c r="AQ75" s="904">
        <f>SUM(AQ43:AR73)</f>
        <v>1084</v>
      </c>
      <c r="AR75" s="905"/>
      <c r="AS75" s="176"/>
      <c r="AT75" s="177"/>
      <c r="AU75" s="177"/>
      <c r="AV75" s="177"/>
      <c r="AW75" s="177"/>
      <c r="AX75" s="178"/>
      <c r="AY75" s="177"/>
      <c r="AZ75" s="179"/>
      <c r="BA75" s="92"/>
      <c r="BB75" s="152">
        <f>AQ75/AG75</f>
        <v>0.6022222222222222</v>
      </c>
      <c r="BC75" s="151"/>
      <c r="BD75" s="151"/>
      <c r="BE75" s="151"/>
      <c r="BF75" s="151"/>
      <c r="BG75" s="151"/>
    </row>
    <row r="76" spans="1:59" ht="18.75" customHeight="1" thickBot="1">
      <c r="A76" s="190"/>
      <c r="B76" s="896" t="s">
        <v>62</v>
      </c>
      <c r="C76" s="897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8"/>
      <c r="V76" s="898"/>
      <c r="W76" s="898"/>
      <c r="X76" s="898"/>
      <c r="Y76" s="898"/>
      <c r="Z76" s="898"/>
      <c r="AA76" s="898"/>
      <c r="AB76" s="899"/>
      <c r="AC76" s="191"/>
      <c r="AD76" s="191"/>
      <c r="AE76" s="888">
        <f>AE41+AE75</f>
        <v>240</v>
      </c>
      <c r="AF76" s="892"/>
      <c r="AG76" s="890">
        <f>AG41+SUM(AG43:AH73)</f>
        <v>7200</v>
      </c>
      <c r="AH76" s="892"/>
      <c r="AI76" s="893">
        <f>AI41+AI75</f>
        <v>2892</v>
      </c>
      <c r="AJ76" s="894"/>
      <c r="AK76" s="893">
        <f>AK41+AK75</f>
        <v>868</v>
      </c>
      <c r="AL76" s="895"/>
      <c r="AM76" s="888">
        <f>AM41+AM75</f>
        <v>494</v>
      </c>
      <c r="AN76" s="889"/>
      <c r="AO76" s="890">
        <v>0</v>
      </c>
      <c r="AP76" s="891"/>
      <c r="AQ76" s="891">
        <f>AQ75+AQ41</f>
        <v>4308</v>
      </c>
      <c r="AR76" s="889"/>
      <c r="AS76" s="180"/>
      <c r="AT76" s="181"/>
      <c r="AU76" s="181"/>
      <c r="AV76" s="181"/>
      <c r="AW76" s="181"/>
      <c r="AX76" s="181"/>
      <c r="AY76" s="181"/>
      <c r="AZ76" s="182"/>
      <c r="BA76" s="3"/>
      <c r="BB76" s="152">
        <f>AQ76/AG76</f>
        <v>0.5983333333333334</v>
      </c>
      <c r="BC76" s="199">
        <f>SUM(BC8:BC73)</f>
        <v>60</v>
      </c>
      <c r="BD76" s="199">
        <f>SUM(BD8:BD73)</f>
        <v>60</v>
      </c>
      <c r="BE76" s="199">
        <f>SUM(BE8:BE73)</f>
        <v>60</v>
      </c>
      <c r="BF76" s="199">
        <f>SUM(BF8:BF73)</f>
        <v>60</v>
      </c>
      <c r="BG76" s="151"/>
    </row>
    <row r="77" spans="1:59" ht="18.75" thickBot="1">
      <c r="A77" s="44"/>
      <c r="B77" s="3"/>
      <c r="C77" s="3"/>
      <c r="D77" s="45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878"/>
      <c r="AD77" s="878"/>
      <c r="AE77" s="46"/>
      <c r="AF77" s="46"/>
      <c r="AG77" s="46"/>
      <c r="AH77" s="46"/>
      <c r="AI77" s="879" t="s">
        <v>63</v>
      </c>
      <c r="AJ77" s="880"/>
      <c r="AK77" s="880"/>
      <c r="AL77" s="880"/>
      <c r="AM77" s="880"/>
      <c r="AN77" s="880"/>
      <c r="AO77" s="880"/>
      <c r="AP77" s="880"/>
      <c r="AQ77" s="880"/>
      <c r="AR77" s="881"/>
      <c r="AS77" s="175">
        <f aca="true" t="shared" si="9" ref="AS77:AZ77">SUM(AS8:AS40)+SUM(AS44:AS73)</f>
        <v>22</v>
      </c>
      <c r="AT77" s="175">
        <f t="shared" si="9"/>
        <v>22</v>
      </c>
      <c r="AU77" s="175">
        <f t="shared" si="9"/>
        <v>22</v>
      </c>
      <c r="AV77" s="175">
        <f t="shared" si="9"/>
        <v>21</v>
      </c>
      <c r="AW77" s="175">
        <f t="shared" si="9"/>
        <v>21</v>
      </c>
      <c r="AX77" s="175">
        <f t="shared" si="9"/>
        <v>21</v>
      </c>
      <c r="AY77" s="175">
        <f t="shared" si="9"/>
        <v>22</v>
      </c>
      <c r="AZ77" s="175">
        <f t="shared" si="9"/>
        <v>22</v>
      </c>
      <c r="BA77" s="3"/>
      <c r="BB77" s="3"/>
      <c r="BC77" s="3"/>
      <c r="BD77" s="3"/>
      <c r="BE77" s="3"/>
      <c r="BF77" s="3"/>
      <c r="BG77" s="151"/>
    </row>
    <row r="78" spans="1:59" ht="18" customHeight="1">
      <c r="A78" s="47"/>
      <c r="B78" s="3"/>
      <c r="C78" s="3"/>
      <c r="D78" s="4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  <c r="U78" s="50"/>
      <c r="V78" s="50"/>
      <c r="W78" s="50"/>
      <c r="X78" s="50"/>
      <c r="Y78" s="50"/>
      <c r="Z78" s="50"/>
      <c r="AA78" s="50"/>
      <c r="AB78" s="50"/>
      <c r="AC78" s="51"/>
      <c r="AD78" s="30"/>
      <c r="AE78" s="52"/>
      <c r="AF78" s="52"/>
      <c r="AG78" s="52"/>
      <c r="AH78" s="52"/>
      <c r="AI78" s="882" t="s">
        <v>64</v>
      </c>
      <c r="AJ78" s="885" t="s">
        <v>65</v>
      </c>
      <c r="AK78" s="886"/>
      <c r="AL78" s="886"/>
      <c r="AM78" s="886"/>
      <c r="AN78" s="886"/>
      <c r="AO78" s="886"/>
      <c r="AP78" s="886"/>
      <c r="AQ78" s="886"/>
      <c r="AR78" s="887"/>
      <c r="AS78" s="205">
        <f>COUNTIF($U$9:$V$41,1)+COUNTIF($U$44:$V$74,1)</f>
        <v>1</v>
      </c>
      <c r="AT78" s="205">
        <f>COUNTIF($U$9:$V$41,2)+COUNTIF($U$44:$V$74,2)</f>
        <v>2</v>
      </c>
      <c r="AU78" s="205">
        <f>COUNTIF($U$9:$V$41,3)+COUNTIF($U$44:$V$74,3)</f>
        <v>3</v>
      </c>
      <c r="AV78" s="205">
        <f>COUNTIF($U$9:$V$41,4)+COUNTIF($U$44:$V$74,4)</f>
        <v>3</v>
      </c>
      <c r="AW78" s="205">
        <f>COUNTIF($U$9:$V$41,5)+COUNTIF($U$44:$V$74,5)</f>
        <v>2</v>
      </c>
      <c r="AX78" s="205">
        <f>COUNTIF($U$9:$V$41,6)+COUNTIF($U$44:$V$74,6)</f>
        <v>3</v>
      </c>
      <c r="AY78" s="205">
        <f>COUNTIF($U$9:$V$41,7)+COUNTIF($U$44:$V$74,7)</f>
        <v>3</v>
      </c>
      <c r="AZ78" s="206">
        <f>COUNTIF($U$9:$V$41,8)+COUNTIF($U$44:$V$74,8)</f>
        <v>2</v>
      </c>
      <c r="BA78" s="3"/>
      <c r="BB78" s="3"/>
      <c r="BC78" s="3"/>
      <c r="BD78" s="3"/>
      <c r="BE78" s="3"/>
      <c r="BF78" s="3"/>
      <c r="BG78" s="151"/>
    </row>
    <row r="79" spans="1:59" ht="18">
      <c r="A79" s="47"/>
      <c r="B79" s="872" t="s">
        <v>110</v>
      </c>
      <c r="C79" s="872"/>
      <c r="D79" s="872"/>
      <c r="E79" s="872"/>
      <c r="F79" s="872"/>
      <c r="G79" s="872"/>
      <c r="H79" s="872"/>
      <c r="I79" s="872"/>
      <c r="J79" s="872"/>
      <c r="K79" s="872"/>
      <c r="L79" s="872"/>
      <c r="M79" s="872"/>
      <c r="N79" s="872"/>
      <c r="O79" s="872"/>
      <c r="P79" s="872"/>
      <c r="Q79" s="872"/>
      <c r="R79" s="872"/>
      <c r="S79" s="49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2"/>
      <c r="AF79" s="52"/>
      <c r="AG79" s="52"/>
      <c r="AH79" s="52"/>
      <c r="AI79" s="883"/>
      <c r="AJ79" s="873" t="s">
        <v>79</v>
      </c>
      <c r="AK79" s="768"/>
      <c r="AL79" s="768"/>
      <c r="AM79" s="768"/>
      <c r="AN79" s="768"/>
      <c r="AO79" s="768"/>
      <c r="AP79" s="768"/>
      <c r="AQ79" s="768"/>
      <c r="AR79" s="874"/>
      <c r="AS79" s="79">
        <f>COUNTIF($W$9:$Z$41,1)+COUNTIF($W$44:$Z$74,1)</f>
        <v>4</v>
      </c>
      <c r="AT79" s="79">
        <f>COUNTIF($W$9:$Z$41,2)+COUNTIF($W$44:$Z$74,2)</f>
        <v>5</v>
      </c>
      <c r="AU79" s="79">
        <f>COUNTIF($W$9:$Z$41,3)+COUNTIF($W$44:$Z$74,3)</f>
        <v>4</v>
      </c>
      <c r="AV79" s="116">
        <f>COUNTIF($W$9:$Z$41,4)+COUNTIF($W$44:$Z$74,4)</f>
        <v>3</v>
      </c>
      <c r="AW79" s="116">
        <f>COUNTIF($W$9:$Z$41,5)+COUNTIF($W$44:$Z$74,5)</f>
        <v>3</v>
      </c>
      <c r="AX79" s="98">
        <f>COUNTIF($W$9:$Z$41,6)+COUNTIF($W$44:$Z$74,6)</f>
        <v>3</v>
      </c>
      <c r="AY79" s="79">
        <f>COUNTIF($W$9:$Z$41,7)+COUNTIF($W$44:$Z$74,7)</f>
        <v>4</v>
      </c>
      <c r="AZ79" s="98">
        <f>COUNTIF($W$9:$Z$41,8)+COUNTIF($W$44:$Z$74,8)</f>
        <v>6</v>
      </c>
      <c r="BA79" s="3"/>
      <c r="BB79" s="3"/>
      <c r="BC79" s="3"/>
      <c r="BD79" s="3"/>
      <c r="BE79" s="3"/>
      <c r="BF79" s="3"/>
      <c r="BG79" s="151"/>
    </row>
    <row r="80" spans="1:59" ht="18">
      <c r="A80" s="53"/>
      <c r="B80" s="3"/>
      <c r="C80" s="3"/>
      <c r="D80" s="5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0"/>
      <c r="AD80" s="50"/>
      <c r="AE80" s="55"/>
      <c r="AF80" s="52"/>
      <c r="AG80" s="52"/>
      <c r="AH80" s="52"/>
      <c r="AI80" s="883"/>
      <c r="AJ80" s="873" t="s">
        <v>66</v>
      </c>
      <c r="AK80" s="768"/>
      <c r="AL80" s="768"/>
      <c r="AM80" s="768"/>
      <c r="AN80" s="768"/>
      <c r="AO80" s="768"/>
      <c r="AP80" s="768"/>
      <c r="AQ80" s="768"/>
      <c r="AR80" s="874"/>
      <c r="AS80" s="79">
        <f>COUNTIF($AA$9:$AB$41,1)+COUNTIF($AA$44:$AB$74,1)</f>
        <v>0</v>
      </c>
      <c r="AT80" s="79">
        <f>COUNTIF($AA$9:$AB$41,2)+COUNTIF($AA$44:$AB$74,2)</f>
        <v>0</v>
      </c>
      <c r="AU80" s="79">
        <f>COUNTIF($AA$9:$AB$41,3)+COUNTIF($AA$44:$AB$74,3)</f>
        <v>1</v>
      </c>
      <c r="AV80" s="79">
        <f>COUNTIF($AA$9:$AB$41,4)+COUNTIF($AA$44:$AB$74,4)</f>
        <v>1</v>
      </c>
      <c r="AW80" s="116">
        <f>COUNTIF($AA$9:$AB$41,5)+COUNTIF($AA$44:$AB$74,5)</f>
        <v>0</v>
      </c>
      <c r="AX80" s="98">
        <f>COUNTIF($AA$9:$AB$41,6)+COUNTIF($AA$44:$AB$74,6)</f>
        <v>0</v>
      </c>
      <c r="AY80" s="79">
        <f>COUNTIF($AA$9:$AB$41,7)+COUNTIF($AA$44:$AB$74,7)</f>
        <v>1</v>
      </c>
      <c r="AZ80" s="98">
        <f>COUNTIF($AA$9:$AB$41,8)+COUNTIF($AA$44:$AB$74,8)</f>
        <v>1</v>
      </c>
      <c r="BA80" s="3"/>
      <c r="BB80" s="3"/>
      <c r="BC80" s="3"/>
      <c r="BD80" s="3"/>
      <c r="BE80" s="3"/>
      <c r="BF80" s="3"/>
      <c r="BG80" s="151"/>
    </row>
    <row r="81" spans="1:59" ht="18.75" thickBot="1">
      <c r="A81" s="53"/>
      <c r="B81" s="3"/>
      <c r="C81" s="3"/>
      <c r="D81" s="5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5"/>
      <c r="AF81" s="52"/>
      <c r="AG81" s="52"/>
      <c r="AH81" s="52"/>
      <c r="AI81" s="884"/>
      <c r="AJ81" s="875" t="s">
        <v>67</v>
      </c>
      <c r="AK81" s="773"/>
      <c r="AL81" s="773"/>
      <c r="AM81" s="773"/>
      <c r="AN81" s="773"/>
      <c r="AO81" s="773"/>
      <c r="AP81" s="773"/>
      <c r="AQ81" s="773"/>
      <c r="AR81" s="876"/>
      <c r="AS81" s="207">
        <f>COUNTIF($AC$9:$AD$41,1)+COUNTIF($AC$44:$AD$74,1)</f>
        <v>0</v>
      </c>
      <c r="AT81" s="207">
        <f>COUNTIF($AC$9:$AD$41,2)+COUNTIF($AC$44:$AD$74,2)</f>
        <v>1</v>
      </c>
      <c r="AU81" s="207">
        <f>COUNTIF($AC$9:$AD$41,3)+COUNTIF($AC$44:$AD$74,3)</f>
        <v>0</v>
      </c>
      <c r="AV81" s="207">
        <f>COUNTIF($AC$9:$AD$41,4)+COUNTIF($AC$44:$AD$74,4)</f>
        <v>0</v>
      </c>
      <c r="AW81" s="208">
        <f>COUNTIF($AC$9:$AD$41,5)+COUNTIF($AC$44:$AD$74,5)</f>
        <v>1</v>
      </c>
      <c r="AX81" s="209">
        <f>COUNTIF($AC$9:$AD$41,6)+COUNTIF($AC$44:$AD$74,6)</f>
        <v>1</v>
      </c>
      <c r="AY81" s="207">
        <f>COUNTIF($AC$9:$AD$41,7)+COUNTIF($AC$44:$AD$74,7)</f>
        <v>0</v>
      </c>
      <c r="AZ81" s="209">
        <f>COUNTIF($AC$9:$AD$41,8)+COUNTIF($AC$44:$AD$74,8)</f>
        <v>0</v>
      </c>
      <c r="BA81" s="3"/>
      <c r="BB81" s="3"/>
      <c r="BC81" s="3"/>
      <c r="BD81" s="3"/>
      <c r="BE81" s="3"/>
      <c r="BF81" s="3"/>
      <c r="BG81" s="151"/>
    </row>
    <row r="82" spans="1:59" ht="18">
      <c r="A82" s="53"/>
      <c r="B82" s="3"/>
      <c r="C82" s="3"/>
      <c r="D82" s="5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2"/>
      <c r="AF82" s="52"/>
      <c r="AG82" s="52"/>
      <c r="AH82" s="52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3"/>
      <c r="BB82" s="3"/>
      <c r="BC82" s="3"/>
      <c r="BD82" s="3"/>
      <c r="BE82" s="3"/>
      <c r="BF82" s="3"/>
      <c r="BG82" s="151"/>
    </row>
    <row r="83" spans="1:59" ht="18.75" customHeight="1">
      <c r="A83" s="3"/>
      <c r="B83" s="68"/>
      <c r="C83" s="68"/>
      <c r="D83" s="36"/>
      <c r="E83" s="36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36"/>
      <c r="AD83" s="36"/>
      <c r="AE83" s="36"/>
      <c r="AF83" s="36"/>
      <c r="BA83" s="3"/>
      <c r="BB83" s="3"/>
      <c r="BC83" s="3"/>
      <c r="BD83" s="3"/>
      <c r="BE83" s="3"/>
      <c r="BF83" s="3"/>
      <c r="BG83" s="3"/>
    </row>
    <row r="84" spans="1:59" ht="18.75">
      <c r="A84" s="3"/>
      <c r="B84" s="68"/>
      <c r="C84" s="870" t="s">
        <v>75</v>
      </c>
      <c r="D84" s="870"/>
      <c r="E84" s="870"/>
      <c r="F84" s="870"/>
      <c r="G84" s="870"/>
      <c r="H84" s="870"/>
      <c r="I84" s="870"/>
      <c r="J84" s="870"/>
      <c r="K84" s="870"/>
      <c r="L84" s="870"/>
      <c r="M84" s="870"/>
      <c r="N84" s="70"/>
      <c r="O84" s="71"/>
      <c r="P84" s="71"/>
      <c r="Q84" s="71"/>
      <c r="R84" s="71"/>
      <c r="S84" s="71"/>
      <c r="T84" s="71"/>
      <c r="U84" s="71"/>
      <c r="V84" s="58" t="s">
        <v>74</v>
      </c>
      <c r="W84" s="72"/>
      <c r="X84" s="72"/>
      <c r="Y84" s="72"/>
      <c r="Z84" s="72"/>
      <c r="AA84" s="59"/>
      <c r="AB84" s="73"/>
      <c r="AC84" s="73"/>
      <c r="AD84" s="73"/>
      <c r="AE84" s="73"/>
      <c r="AF84" s="73"/>
      <c r="BA84" s="3"/>
      <c r="BB84" s="3"/>
      <c r="BC84" s="3"/>
      <c r="BD84" s="3"/>
      <c r="BE84" s="3"/>
      <c r="BF84" s="3"/>
      <c r="BG84" s="3"/>
    </row>
    <row r="85" spans="1:59" ht="18.75">
      <c r="A85" s="3"/>
      <c r="B85" s="68"/>
      <c r="C85" s="868" t="s">
        <v>76</v>
      </c>
      <c r="D85" s="868"/>
      <c r="E85" s="868"/>
      <c r="F85" s="868"/>
      <c r="G85" s="868"/>
      <c r="H85" s="868"/>
      <c r="I85" s="868"/>
      <c r="J85" s="868"/>
      <c r="K85" s="868"/>
      <c r="L85" s="868"/>
      <c r="M85" s="60"/>
      <c r="N85" s="60"/>
      <c r="O85" s="74"/>
      <c r="P85" s="60"/>
      <c r="Q85" s="75" t="s">
        <v>68</v>
      </c>
      <c r="R85" s="75"/>
      <c r="S85" s="75"/>
      <c r="T85" s="75"/>
      <c r="U85" s="75"/>
      <c r="V85" s="75"/>
      <c r="W85" s="867"/>
      <c r="X85" s="867"/>
      <c r="Y85" s="75"/>
      <c r="Z85" s="75"/>
      <c r="AA85" s="73"/>
      <c r="AB85" s="57"/>
      <c r="AC85" s="57"/>
      <c r="AD85" s="36"/>
      <c r="AE85" s="36"/>
      <c r="AF85" s="36"/>
      <c r="AG85" s="749" t="s">
        <v>176</v>
      </c>
      <c r="AH85" s="749"/>
      <c r="AI85" s="750"/>
      <c r="AJ85" s="750"/>
      <c r="AK85" s="750"/>
      <c r="AL85" s="750"/>
      <c r="AM85" s="750"/>
      <c r="AN85" s="750"/>
      <c r="AO85" s="750"/>
      <c r="AP85" s="750"/>
      <c r="AQ85" s="751"/>
      <c r="AR85" s="751"/>
      <c r="AS85" s="751"/>
      <c r="AT85" s="751"/>
      <c r="AU85" s="751"/>
      <c r="AV85" s="751"/>
      <c r="AW85" s="36"/>
      <c r="AX85" s="36"/>
      <c r="AY85" s="12"/>
      <c r="AZ85" s="3"/>
      <c r="BA85" s="3"/>
      <c r="BB85" s="3"/>
      <c r="BC85" s="3"/>
      <c r="BD85" s="3"/>
      <c r="BE85" s="3"/>
      <c r="BF85" s="3"/>
      <c r="BG85" s="3"/>
    </row>
    <row r="86" spans="1:59" ht="18.75" customHeight="1">
      <c r="A86" s="3"/>
      <c r="B86" s="68"/>
      <c r="C86" s="68"/>
      <c r="D86" s="57"/>
      <c r="E86" s="57"/>
      <c r="F86" s="69"/>
      <c r="G86" s="60"/>
      <c r="H86" s="60"/>
      <c r="I86" s="60"/>
      <c r="J86" s="60"/>
      <c r="K86" s="60"/>
      <c r="L86" s="60"/>
      <c r="M86" s="60"/>
      <c r="N86" s="60"/>
      <c r="O86" s="74"/>
      <c r="P86" s="60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57"/>
      <c r="AB86" s="36"/>
      <c r="AC86" s="36"/>
      <c r="AD86" s="36"/>
      <c r="AE86" s="36"/>
      <c r="AF86" s="36"/>
      <c r="AG86" s="877" t="s">
        <v>164</v>
      </c>
      <c r="AH86" s="877"/>
      <c r="AI86" s="877"/>
      <c r="AJ86" s="877"/>
      <c r="AK86" s="877"/>
      <c r="AL86" s="877"/>
      <c r="AM86" s="877"/>
      <c r="AN86" s="877"/>
      <c r="AO86" s="877"/>
      <c r="AP86" s="877"/>
      <c r="AQ86" s="877"/>
      <c r="AR86" s="877"/>
      <c r="AS86" s="877"/>
      <c r="AT86" s="877"/>
      <c r="AU86" s="877"/>
      <c r="AV86" s="877"/>
      <c r="AW86" s="877"/>
      <c r="AX86" s="877"/>
      <c r="AY86" s="877"/>
      <c r="AZ86" s="877"/>
      <c r="BA86" s="3"/>
      <c r="BB86" s="3"/>
      <c r="BC86" s="3"/>
      <c r="BD86" s="3"/>
      <c r="BE86" s="3"/>
      <c r="BF86" s="3"/>
      <c r="BG86" s="3"/>
    </row>
    <row r="87" spans="1:59" ht="18.75">
      <c r="A87" s="3"/>
      <c r="B87" s="68"/>
      <c r="C87" s="869" t="s">
        <v>157</v>
      </c>
      <c r="D87" s="869"/>
      <c r="E87" s="869"/>
      <c r="F87" s="869"/>
      <c r="G87" s="869"/>
      <c r="H87" s="869"/>
      <c r="I87" s="869"/>
      <c r="J87" s="869"/>
      <c r="K87" s="869"/>
      <c r="L87" s="869"/>
      <c r="M87" s="869"/>
      <c r="N87" s="70"/>
      <c r="O87" s="71"/>
      <c r="P87" s="71"/>
      <c r="Q87" s="71"/>
      <c r="R87" s="71"/>
      <c r="S87" s="71"/>
      <c r="T87" s="71"/>
      <c r="U87" s="71"/>
      <c r="V87" s="58" t="s">
        <v>158</v>
      </c>
      <c r="W87" s="72"/>
      <c r="X87" s="72"/>
      <c r="Y87" s="72"/>
      <c r="Z87" s="72"/>
      <c r="AA87" s="71"/>
      <c r="AB87" s="77"/>
      <c r="AC87" s="61"/>
      <c r="AD87" s="61"/>
      <c r="AE87" s="61"/>
      <c r="AF87" s="61"/>
      <c r="AG87" s="752"/>
      <c r="AH87" s="751"/>
      <c r="AI87" s="751"/>
      <c r="AJ87" s="751"/>
      <c r="AK87" s="751"/>
      <c r="AL87" s="751"/>
      <c r="AM87" s="749"/>
      <c r="AN87" s="75"/>
      <c r="AO87" s="749"/>
      <c r="AP87" s="857"/>
      <c r="AQ87" s="857"/>
      <c r="AR87" s="91"/>
      <c r="AS87" s="91"/>
      <c r="AT87" s="857"/>
      <c r="AU87" s="857"/>
      <c r="AV87" s="857"/>
      <c r="AW87" s="36"/>
      <c r="AX87" s="36"/>
      <c r="AY87" s="753"/>
      <c r="AZ87" s="3"/>
      <c r="BA87" s="3"/>
      <c r="BB87" s="3"/>
      <c r="BC87" s="3"/>
      <c r="BD87" s="3"/>
      <c r="BE87" s="3"/>
      <c r="BF87" s="3"/>
      <c r="BG87" s="3"/>
    </row>
    <row r="88" spans="1:59" ht="18.75">
      <c r="A88" s="3"/>
      <c r="B88" s="68"/>
      <c r="C88" s="869"/>
      <c r="D88" s="869"/>
      <c r="E88" s="869"/>
      <c r="F88" s="869"/>
      <c r="G88" s="869"/>
      <c r="H88" s="869"/>
      <c r="I88" s="60"/>
      <c r="J88" s="60"/>
      <c r="K88" s="60"/>
      <c r="L88" s="60"/>
      <c r="M88" s="60"/>
      <c r="N88" s="60"/>
      <c r="O88" s="74"/>
      <c r="P88" s="60"/>
      <c r="Q88" s="75" t="s">
        <v>68</v>
      </c>
      <c r="R88" s="75"/>
      <c r="S88" s="75"/>
      <c r="T88" s="75"/>
      <c r="U88" s="75"/>
      <c r="V88" s="75"/>
      <c r="W88" s="867"/>
      <c r="X88" s="867"/>
      <c r="Y88" s="75"/>
      <c r="Z88" s="75"/>
      <c r="AA88" s="73"/>
      <c r="AB88" s="77"/>
      <c r="AC88" s="77"/>
      <c r="AD88" s="78"/>
      <c r="AE88" s="36"/>
      <c r="AF88" s="36"/>
      <c r="AG88" s="752" t="s">
        <v>161</v>
      </c>
      <c r="AH88" s="751"/>
      <c r="AI88" s="751"/>
      <c r="AJ88" s="751"/>
      <c r="AK88" s="751"/>
      <c r="AL88" s="751"/>
      <c r="AM88" s="751"/>
      <c r="AN88" s="751"/>
      <c r="AO88" s="754"/>
      <c r="AP88" s="571"/>
      <c r="AQ88" s="571"/>
      <c r="AR88" s="573"/>
      <c r="AS88" s="573"/>
      <c r="AT88" s="574" t="s">
        <v>234</v>
      </c>
      <c r="AU88" s="575"/>
      <c r="AV88" s="575"/>
      <c r="AW88" s="73"/>
      <c r="AX88" s="76"/>
      <c r="AY88" s="54"/>
      <c r="AZ88" s="3"/>
      <c r="BA88" s="3"/>
      <c r="BB88" s="3"/>
      <c r="BC88" s="3"/>
      <c r="BD88" s="3"/>
      <c r="BE88" s="3"/>
      <c r="BF88" s="3"/>
      <c r="BG88" s="3"/>
    </row>
    <row r="89" spans="1:59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755"/>
      <c r="AH89" s="751"/>
      <c r="AI89" s="593"/>
      <c r="AJ89" s="593"/>
      <c r="AK89" s="593"/>
      <c r="AL89" s="593"/>
      <c r="AM89" s="593"/>
      <c r="AN89" s="593"/>
      <c r="AO89" s="756"/>
      <c r="AP89" s="91" t="s">
        <v>68</v>
      </c>
      <c r="AQ89" s="91"/>
      <c r="AR89" s="91"/>
      <c r="AS89" s="91"/>
      <c r="AT89" s="91"/>
      <c r="AU89" s="91" t="s">
        <v>69</v>
      </c>
      <c r="AV89" s="91"/>
      <c r="AW89" s="75"/>
      <c r="AX89" s="73"/>
      <c r="AY89" s="757"/>
      <c r="AZ89" s="3"/>
      <c r="BA89" s="3"/>
      <c r="BB89" s="3"/>
      <c r="BC89" s="3"/>
      <c r="BD89" s="3"/>
      <c r="BE89" s="3"/>
      <c r="BF89" s="3"/>
      <c r="BG89" s="3"/>
    </row>
    <row r="90" spans="1:59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755"/>
      <c r="AH90" s="593"/>
      <c r="AI90" s="758"/>
      <c r="AJ90" s="758"/>
      <c r="AK90" s="758"/>
      <c r="AL90" s="758"/>
      <c r="AM90" s="759"/>
      <c r="AN90" s="756"/>
      <c r="AO90" s="756"/>
      <c r="AP90" s="91"/>
      <c r="AQ90" s="91"/>
      <c r="AR90" s="91"/>
      <c r="AS90" s="91"/>
      <c r="AT90" s="91"/>
      <c r="AU90" s="91"/>
      <c r="AV90" s="91"/>
      <c r="AW90" s="75"/>
      <c r="AX90" s="75"/>
      <c r="AY90" s="760"/>
      <c r="AZ90" s="3"/>
      <c r="BA90" s="3"/>
      <c r="BB90" s="3"/>
      <c r="BC90" s="3"/>
      <c r="BD90" s="3"/>
      <c r="BE90" s="3"/>
      <c r="BF90" s="3"/>
      <c r="BG90" s="3"/>
    </row>
    <row r="91" spans="1:59" ht="18.75">
      <c r="A91" s="3"/>
      <c r="B91" s="3"/>
      <c r="C91" s="870" t="s">
        <v>80</v>
      </c>
      <c r="D91" s="870"/>
      <c r="E91" s="870"/>
      <c r="F91" s="870"/>
      <c r="G91" s="870"/>
      <c r="H91" s="870"/>
      <c r="I91" s="870"/>
      <c r="J91" s="870"/>
      <c r="K91" s="870"/>
      <c r="L91" s="870"/>
      <c r="M91" s="870"/>
      <c r="N91" s="870"/>
      <c r="O91" s="870"/>
      <c r="P91" s="870"/>
      <c r="Q91" s="870"/>
      <c r="R91" s="870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68"/>
      <c r="AF91" s="3"/>
      <c r="AG91" s="755" t="s">
        <v>159</v>
      </c>
      <c r="AH91" s="758"/>
      <c r="AI91" s="3"/>
      <c r="AJ91" s="3"/>
      <c r="AK91" s="3"/>
      <c r="AL91" s="3"/>
      <c r="AM91" s="3"/>
      <c r="AN91" s="3"/>
      <c r="AO91" s="754"/>
      <c r="AP91" s="571"/>
      <c r="AQ91" s="571"/>
      <c r="AR91" s="573"/>
      <c r="AS91" s="573"/>
      <c r="AT91" s="574" t="s">
        <v>232</v>
      </c>
      <c r="AU91" s="575"/>
      <c r="AV91" s="575"/>
      <c r="AW91" s="7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18">
      <c r="A92" s="3"/>
      <c r="B92" s="3"/>
      <c r="C92" s="871" t="s">
        <v>164</v>
      </c>
      <c r="D92" s="871"/>
      <c r="E92" s="871"/>
      <c r="F92" s="871"/>
      <c r="G92" s="871"/>
      <c r="H92" s="871"/>
      <c r="I92" s="871"/>
      <c r="J92" s="871"/>
      <c r="K92" s="871"/>
      <c r="L92" s="871"/>
      <c r="M92" s="871"/>
      <c r="N92" s="871"/>
      <c r="O92" s="871"/>
      <c r="P92" s="871"/>
      <c r="Q92" s="871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756"/>
      <c r="AP92" s="91" t="s">
        <v>68</v>
      </c>
      <c r="AQ92" s="91"/>
      <c r="AR92" s="91"/>
      <c r="AS92" s="91"/>
      <c r="AT92" s="91"/>
      <c r="AU92" s="91" t="s">
        <v>69</v>
      </c>
      <c r="AV92" s="91"/>
      <c r="AW92" s="75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593"/>
      <c r="AJ93" s="593"/>
      <c r="AK93" s="593"/>
      <c r="AL93" s="593"/>
      <c r="AM93" s="593"/>
      <c r="AN93" s="593"/>
      <c r="AO93" s="761"/>
      <c r="AP93" s="562"/>
      <c r="AQ93" s="562"/>
      <c r="AR93" s="588"/>
      <c r="AS93" s="588"/>
      <c r="AT93" s="630"/>
      <c r="AU93" s="629"/>
      <c r="AV93" s="629"/>
      <c r="AW93" s="7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8">
      <c r="A94" s="3"/>
      <c r="B94" s="3"/>
      <c r="C94" s="200" t="s">
        <v>81</v>
      </c>
      <c r="D94" s="200"/>
      <c r="E94" s="200"/>
      <c r="F94" s="200"/>
      <c r="G94" s="200"/>
      <c r="H94" s="200"/>
      <c r="I94" s="200"/>
      <c r="J94" s="200"/>
      <c r="K94" s="3"/>
      <c r="L94" s="3"/>
      <c r="M94" s="3"/>
      <c r="N94" s="3"/>
      <c r="O94" s="124"/>
      <c r="P94" s="124"/>
      <c r="Q94" s="124"/>
      <c r="R94" s="124"/>
      <c r="S94" s="124"/>
      <c r="T94" s="201"/>
      <c r="U94" s="201"/>
      <c r="V94" s="202" t="s">
        <v>82</v>
      </c>
      <c r="W94" s="202"/>
      <c r="X94" s="202"/>
      <c r="Y94" s="202"/>
      <c r="Z94" s="124"/>
      <c r="AA94" s="124"/>
      <c r="AB94" s="3"/>
      <c r="AC94" s="3"/>
      <c r="AD94" s="3"/>
      <c r="AE94" s="3"/>
      <c r="AF94" s="3"/>
      <c r="AG94" s="755" t="s">
        <v>160</v>
      </c>
      <c r="AH94" s="593"/>
      <c r="AI94" s="758"/>
      <c r="AJ94" s="758"/>
      <c r="AK94" s="758"/>
      <c r="AL94" s="758"/>
      <c r="AM94" s="759"/>
      <c r="AN94" s="756"/>
      <c r="AO94" s="754"/>
      <c r="AP94" s="571"/>
      <c r="AQ94" s="571"/>
      <c r="AR94" s="573"/>
      <c r="AS94" s="573"/>
      <c r="AT94" s="574" t="s">
        <v>233</v>
      </c>
      <c r="AU94" s="575"/>
      <c r="AV94" s="575"/>
      <c r="AW94" s="7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60"/>
      <c r="Q95" s="75" t="s">
        <v>68</v>
      </c>
      <c r="R95" s="75"/>
      <c r="S95" s="75"/>
      <c r="T95" s="75"/>
      <c r="U95" s="75"/>
      <c r="V95" s="75"/>
      <c r="W95" s="867"/>
      <c r="X95" s="867"/>
      <c r="Y95" s="75"/>
      <c r="Z95" s="75"/>
      <c r="AA95" s="3"/>
      <c r="AB95" s="3"/>
      <c r="AC95" s="3"/>
      <c r="AD95" s="3"/>
      <c r="AE95" s="3"/>
      <c r="AF95" s="3"/>
      <c r="AG95" s="758"/>
      <c r="AH95" s="758"/>
      <c r="AI95" s="3"/>
      <c r="AJ95" s="3"/>
      <c r="AK95" s="3"/>
      <c r="AL95" s="3"/>
      <c r="AM95" s="3"/>
      <c r="AN95" s="3"/>
      <c r="AO95" s="756"/>
      <c r="AP95" s="91" t="s">
        <v>68</v>
      </c>
      <c r="AQ95" s="91"/>
      <c r="AR95" s="91"/>
      <c r="AS95" s="91"/>
      <c r="AT95" s="91"/>
      <c r="AU95" s="91" t="s">
        <v>69</v>
      </c>
      <c r="AV95" s="91"/>
      <c r="AW95" s="75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33:52" ht="12.75">
      <c r="AG96" s="753"/>
      <c r="AH96" s="753"/>
      <c r="AI96" s="753"/>
      <c r="AJ96" s="753"/>
      <c r="AK96" s="753"/>
      <c r="AL96" s="753"/>
      <c r="AM96" s="753"/>
      <c r="AN96" s="753"/>
      <c r="AO96" s="753"/>
      <c r="AP96" s="753"/>
      <c r="AQ96" s="753"/>
      <c r="AR96" s="753"/>
      <c r="AS96" s="753"/>
      <c r="AT96" s="753"/>
      <c r="AU96" s="753"/>
      <c r="AV96" s="753"/>
      <c r="AW96" s="753"/>
      <c r="AX96" s="753"/>
      <c r="AY96" s="753"/>
      <c r="AZ96" s="753"/>
    </row>
  </sheetData>
  <sheetProtection/>
  <protectedRanges>
    <protectedRange sqref="AS8:AZ41" name="Диапазон5"/>
    <protectedRange sqref="AK43:AP73" name="Диапазон4"/>
    <protectedRange sqref="AK8:AP40" name="Диапазон2"/>
    <protectedRange sqref="BC8:BG82" name="Диапазон3"/>
    <protectedRange sqref="AS43:AZ74" name="Диапазон6"/>
    <protectedRange password="CC6F" sqref="AY4:AZ5" name="Диапазон1_1"/>
  </protectedRanges>
  <mergeCells count="571">
    <mergeCell ref="AT87:AV87"/>
    <mergeCell ref="Q1:AO1"/>
    <mergeCell ref="A2:A5"/>
    <mergeCell ref="B2:T5"/>
    <mergeCell ref="U2:AD2"/>
    <mergeCell ref="AE2:AH2"/>
    <mergeCell ref="AI2:AP2"/>
    <mergeCell ref="AK4:AL5"/>
    <mergeCell ref="AM4:AN5"/>
    <mergeCell ref="AO4:AP5"/>
    <mergeCell ref="AA3:AB5"/>
    <mergeCell ref="AC3:AD5"/>
    <mergeCell ref="AE3:AF5"/>
    <mergeCell ref="AG3:AH5"/>
    <mergeCell ref="AI3:AJ5"/>
    <mergeCell ref="AK3:AP3"/>
    <mergeCell ref="AY4:AY5"/>
    <mergeCell ref="AZ4:AZ5"/>
    <mergeCell ref="AS4:AS5"/>
    <mergeCell ref="AT4:AT5"/>
    <mergeCell ref="AU4:AU5"/>
    <mergeCell ref="AV4:AV5"/>
    <mergeCell ref="B6:T6"/>
    <mergeCell ref="U6:V6"/>
    <mergeCell ref="W6:Z6"/>
    <mergeCell ref="AA6:AB6"/>
    <mergeCell ref="AW4:AW5"/>
    <mergeCell ref="AX4:AX5"/>
    <mergeCell ref="AQ2:AR5"/>
    <mergeCell ref="AS2:AZ2"/>
    <mergeCell ref="U3:V5"/>
    <mergeCell ref="W3:Z5"/>
    <mergeCell ref="AK6:AL6"/>
    <mergeCell ref="AM6:AN6"/>
    <mergeCell ref="AO6:AP6"/>
    <mergeCell ref="AQ6:AR6"/>
    <mergeCell ref="AC6:AD6"/>
    <mergeCell ref="AE6:AF6"/>
    <mergeCell ref="AG6:AH6"/>
    <mergeCell ref="AI6:AJ6"/>
    <mergeCell ref="A7:AZ7"/>
    <mergeCell ref="B8:T8"/>
    <mergeCell ref="AE8:AF8"/>
    <mergeCell ref="AG8:AH8"/>
    <mergeCell ref="AI8:AJ8"/>
    <mergeCell ref="AK8:AL8"/>
    <mergeCell ref="AM8:AN8"/>
    <mergeCell ref="AO8:AP8"/>
    <mergeCell ref="AQ8:AR8"/>
    <mergeCell ref="AK9:AL9"/>
    <mergeCell ref="AM9:AN9"/>
    <mergeCell ref="AO9:AP9"/>
    <mergeCell ref="AQ9:AR9"/>
    <mergeCell ref="B9:T9"/>
    <mergeCell ref="AE9:AF9"/>
    <mergeCell ref="AG9:AH9"/>
    <mergeCell ref="AI9:AJ9"/>
    <mergeCell ref="AK10:AL10"/>
    <mergeCell ref="AM10:AN10"/>
    <mergeCell ref="AO10:AP10"/>
    <mergeCell ref="AQ10:AR10"/>
    <mergeCell ref="B10:T10"/>
    <mergeCell ref="AE10:AF10"/>
    <mergeCell ref="AG10:AH10"/>
    <mergeCell ref="AI10:AJ10"/>
    <mergeCell ref="AK11:AL11"/>
    <mergeCell ref="AM11:AN11"/>
    <mergeCell ref="AO11:AP11"/>
    <mergeCell ref="AQ11:AR11"/>
    <mergeCell ref="B11:T11"/>
    <mergeCell ref="AE11:AF11"/>
    <mergeCell ref="AG11:AH11"/>
    <mergeCell ref="AI11:AJ11"/>
    <mergeCell ref="AK12:AL12"/>
    <mergeCell ref="AM12:AN12"/>
    <mergeCell ref="AO12:AP12"/>
    <mergeCell ref="AQ12:AR12"/>
    <mergeCell ref="B12:T12"/>
    <mergeCell ref="AE12:AF12"/>
    <mergeCell ref="AG12:AH12"/>
    <mergeCell ref="AI12:AJ12"/>
    <mergeCell ref="AK13:AL13"/>
    <mergeCell ref="AM13:AN13"/>
    <mergeCell ref="AO13:AP13"/>
    <mergeCell ref="AQ13:AR13"/>
    <mergeCell ref="B13:T13"/>
    <mergeCell ref="AE13:AF13"/>
    <mergeCell ref="AG13:AH13"/>
    <mergeCell ref="AI13:AJ13"/>
    <mergeCell ref="AK14:AL14"/>
    <mergeCell ref="AM14:AN14"/>
    <mergeCell ref="AO14:AP14"/>
    <mergeCell ref="AQ14:AR14"/>
    <mergeCell ref="B14:T14"/>
    <mergeCell ref="AE14:AF14"/>
    <mergeCell ref="AG14:AH14"/>
    <mergeCell ref="AI14:AJ14"/>
    <mergeCell ref="AK15:AL15"/>
    <mergeCell ref="AM15:AN15"/>
    <mergeCell ref="AO15:AP15"/>
    <mergeCell ref="AQ15:AR15"/>
    <mergeCell ref="B15:T15"/>
    <mergeCell ref="AE15:AF15"/>
    <mergeCell ref="AG15:AH15"/>
    <mergeCell ref="AI15:AJ15"/>
    <mergeCell ref="AK16:AL16"/>
    <mergeCell ref="AM16:AN16"/>
    <mergeCell ref="AO16:AP16"/>
    <mergeCell ref="AQ16:AR16"/>
    <mergeCell ref="B16:T16"/>
    <mergeCell ref="AE16:AF16"/>
    <mergeCell ref="AG16:AH16"/>
    <mergeCell ref="AI16:AJ16"/>
    <mergeCell ref="AK17:AL17"/>
    <mergeCell ref="AM17:AN17"/>
    <mergeCell ref="AO17:AP17"/>
    <mergeCell ref="AQ17:AR17"/>
    <mergeCell ref="B17:T17"/>
    <mergeCell ref="AE17:AF17"/>
    <mergeCell ref="AG17:AH17"/>
    <mergeCell ref="AI17:AJ17"/>
    <mergeCell ref="AK18:AL18"/>
    <mergeCell ref="AM18:AN18"/>
    <mergeCell ref="AO18:AP18"/>
    <mergeCell ref="AQ18:AR18"/>
    <mergeCell ref="B18:T18"/>
    <mergeCell ref="AE18:AF18"/>
    <mergeCell ref="AG18:AH18"/>
    <mergeCell ref="AI18:AJ18"/>
    <mergeCell ref="AK19:AL19"/>
    <mergeCell ref="AM19:AN19"/>
    <mergeCell ref="AO19:AP19"/>
    <mergeCell ref="AQ19:AR19"/>
    <mergeCell ref="B19:T19"/>
    <mergeCell ref="AE19:AF19"/>
    <mergeCell ref="AG19:AH19"/>
    <mergeCell ref="AI19:AJ19"/>
    <mergeCell ref="AK20:AL20"/>
    <mergeCell ref="AM20:AN20"/>
    <mergeCell ref="AO20:AP20"/>
    <mergeCell ref="AQ20:AR20"/>
    <mergeCell ref="B20:T20"/>
    <mergeCell ref="AE20:AF20"/>
    <mergeCell ref="AG20:AH20"/>
    <mergeCell ref="AI20:AJ20"/>
    <mergeCell ref="AK21:AL21"/>
    <mergeCell ref="AM21:AN21"/>
    <mergeCell ref="AO21:AP21"/>
    <mergeCell ref="AQ21:AR21"/>
    <mergeCell ref="B21:T21"/>
    <mergeCell ref="AE21:AF21"/>
    <mergeCell ref="AG21:AH21"/>
    <mergeCell ref="AI21:AJ21"/>
    <mergeCell ref="AK22:AL22"/>
    <mergeCell ref="AM22:AN22"/>
    <mergeCell ref="AO22:AP22"/>
    <mergeCell ref="AQ22:AR22"/>
    <mergeCell ref="B22:T22"/>
    <mergeCell ref="AE22:AF22"/>
    <mergeCell ref="AG22:AH22"/>
    <mergeCell ref="AI22:AJ22"/>
    <mergeCell ref="AK23:AL23"/>
    <mergeCell ref="AM23:AN23"/>
    <mergeCell ref="AO23:AP23"/>
    <mergeCell ref="AQ23:AR23"/>
    <mergeCell ref="B23:T23"/>
    <mergeCell ref="AE23:AF23"/>
    <mergeCell ref="AG23:AH23"/>
    <mergeCell ref="AI23:AJ23"/>
    <mergeCell ref="AK24:AL24"/>
    <mergeCell ref="AM24:AN24"/>
    <mergeCell ref="AO24:AP24"/>
    <mergeCell ref="AQ24:AR24"/>
    <mergeCell ref="B24:T24"/>
    <mergeCell ref="AE24:AF24"/>
    <mergeCell ref="AG24:AH24"/>
    <mergeCell ref="AI24:AJ24"/>
    <mergeCell ref="AK25:AL25"/>
    <mergeCell ref="AM25:AN25"/>
    <mergeCell ref="AO25:AP25"/>
    <mergeCell ref="AQ25:AR25"/>
    <mergeCell ref="B25:T25"/>
    <mergeCell ref="AE25:AF25"/>
    <mergeCell ref="AG25:AH25"/>
    <mergeCell ref="AI25:AJ25"/>
    <mergeCell ref="AK26:AL26"/>
    <mergeCell ref="AM26:AN26"/>
    <mergeCell ref="AO26:AP26"/>
    <mergeCell ref="AQ26:AR26"/>
    <mergeCell ref="B26:T26"/>
    <mergeCell ref="AE26:AF26"/>
    <mergeCell ref="AG26:AH26"/>
    <mergeCell ref="AI26:AJ26"/>
    <mergeCell ref="AK27:AL27"/>
    <mergeCell ref="AM27:AN27"/>
    <mergeCell ref="AO27:AP27"/>
    <mergeCell ref="AQ27:AR27"/>
    <mergeCell ref="B27:T27"/>
    <mergeCell ref="AE27:AF27"/>
    <mergeCell ref="AG27:AH27"/>
    <mergeCell ref="AI27:AJ27"/>
    <mergeCell ref="AK28:AL28"/>
    <mergeCell ref="AM28:AN28"/>
    <mergeCell ref="AO28:AP28"/>
    <mergeCell ref="AQ28:AR28"/>
    <mergeCell ref="B28:T28"/>
    <mergeCell ref="AE28:AF28"/>
    <mergeCell ref="AG28:AH28"/>
    <mergeCell ref="AI28:AJ28"/>
    <mergeCell ref="AK29:AL29"/>
    <mergeCell ref="AM29:AN29"/>
    <mergeCell ref="AO29:AP29"/>
    <mergeCell ref="AQ29:AR29"/>
    <mergeCell ref="B29:T29"/>
    <mergeCell ref="AE29:AF29"/>
    <mergeCell ref="AG29:AH29"/>
    <mergeCell ref="AI29:AJ29"/>
    <mergeCell ref="AK30:AL30"/>
    <mergeCell ref="AM30:AN30"/>
    <mergeCell ref="AO30:AP30"/>
    <mergeCell ref="AQ30:AR30"/>
    <mergeCell ref="B30:T30"/>
    <mergeCell ref="AE30:AF30"/>
    <mergeCell ref="AG30:AH30"/>
    <mergeCell ref="AI30:AJ30"/>
    <mergeCell ref="AK31:AL31"/>
    <mergeCell ref="AM31:AN31"/>
    <mergeCell ref="AO31:AP31"/>
    <mergeCell ref="AQ31:AR31"/>
    <mergeCell ref="B31:T31"/>
    <mergeCell ref="AE31:AF31"/>
    <mergeCell ref="AG31:AH31"/>
    <mergeCell ref="AI31:AJ31"/>
    <mergeCell ref="AK32:AL32"/>
    <mergeCell ref="AM32:AN32"/>
    <mergeCell ref="AO32:AP32"/>
    <mergeCell ref="AQ32:AR32"/>
    <mergeCell ref="B32:T32"/>
    <mergeCell ref="AE32:AF32"/>
    <mergeCell ref="AG32:AH32"/>
    <mergeCell ref="AI32:AJ32"/>
    <mergeCell ref="AK33:AL33"/>
    <mergeCell ref="AM33:AN33"/>
    <mergeCell ref="AO33:AP33"/>
    <mergeCell ref="AQ33:AR33"/>
    <mergeCell ref="B33:T33"/>
    <mergeCell ref="AE33:AF33"/>
    <mergeCell ref="AG33:AH33"/>
    <mergeCell ref="AI33:AJ33"/>
    <mergeCell ref="AK34:AL34"/>
    <mergeCell ref="AM34:AN34"/>
    <mergeCell ref="AO34:AP34"/>
    <mergeCell ref="AQ34:AR34"/>
    <mergeCell ref="B34:T34"/>
    <mergeCell ref="AE34:AF34"/>
    <mergeCell ref="AG34:AH34"/>
    <mergeCell ref="AI34:AJ34"/>
    <mergeCell ref="AK35:AL35"/>
    <mergeCell ref="AM35:AN35"/>
    <mergeCell ref="AO35:AP35"/>
    <mergeCell ref="AQ35:AR35"/>
    <mergeCell ref="B35:T35"/>
    <mergeCell ref="AE35:AF35"/>
    <mergeCell ref="AG35:AH35"/>
    <mergeCell ref="AI35:AJ35"/>
    <mergeCell ref="AK36:AL36"/>
    <mergeCell ref="AM36:AN36"/>
    <mergeCell ref="AO36:AP36"/>
    <mergeCell ref="AQ36:AR36"/>
    <mergeCell ref="B36:T36"/>
    <mergeCell ref="AE36:AF36"/>
    <mergeCell ref="AG36:AH36"/>
    <mergeCell ref="AI36:AJ36"/>
    <mergeCell ref="AK37:AL37"/>
    <mergeCell ref="AM37:AN37"/>
    <mergeCell ref="AO37:AP37"/>
    <mergeCell ref="AQ37:AR37"/>
    <mergeCell ref="B37:T37"/>
    <mergeCell ref="AE37:AF37"/>
    <mergeCell ref="AG37:AH37"/>
    <mergeCell ref="AI37:AJ37"/>
    <mergeCell ref="AK38:AL38"/>
    <mergeCell ref="AM38:AN38"/>
    <mergeCell ref="AO38:AP38"/>
    <mergeCell ref="AQ38:AR38"/>
    <mergeCell ref="B38:T38"/>
    <mergeCell ref="AE38:AF38"/>
    <mergeCell ref="AG38:AH38"/>
    <mergeCell ref="AI38:AJ38"/>
    <mergeCell ref="AK39:AL39"/>
    <mergeCell ref="AM39:AN39"/>
    <mergeCell ref="AO39:AP39"/>
    <mergeCell ref="AQ39:AR39"/>
    <mergeCell ref="B39:T39"/>
    <mergeCell ref="AE39:AF39"/>
    <mergeCell ref="AG39:AH39"/>
    <mergeCell ref="AI39:AJ39"/>
    <mergeCell ref="AK40:AL40"/>
    <mergeCell ref="AM40:AN40"/>
    <mergeCell ref="AO40:AP40"/>
    <mergeCell ref="B40:T40"/>
    <mergeCell ref="AC40:AD40"/>
    <mergeCell ref="AE40:AF40"/>
    <mergeCell ref="AG40:AH40"/>
    <mergeCell ref="AQ40:AR40"/>
    <mergeCell ref="B41:AD41"/>
    <mergeCell ref="AE41:AF41"/>
    <mergeCell ref="AG41:AH41"/>
    <mergeCell ref="AI41:AJ41"/>
    <mergeCell ref="AK41:AL41"/>
    <mergeCell ref="AM41:AN41"/>
    <mergeCell ref="AO41:AP41"/>
    <mergeCell ref="AQ41:AR41"/>
    <mergeCell ref="AI40:AJ40"/>
    <mergeCell ref="B42:AZ42"/>
    <mergeCell ref="A43:AZ43"/>
    <mergeCell ref="B44:T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B45:T45"/>
    <mergeCell ref="AE45:AF45"/>
    <mergeCell ref="AG45:AH45"/>
    <mergeCell ref="AI45:AJ45"/>
    <mergeCell ref="AK45:AL45"/>
    <mergeCell ref="AM45:AN45"/>
    <mergeCell ref="AO45:AP45"/>
    <mergeCell ref="AQ45:AR45"/>
    <mergeCell ref="AK46:AL46"/>
    <mergeCell ref="AM46:AN46"/>
    <mergeCell ref="AO46:AP46"/>
    <mergeCell ref="AQ46:AR46"/>
    <mergeCell ref="B46:T46"/>
    <mergeCell ref="AE46:AF46"/>
    <mergeCell ref="AG46:AH46"/>
    <mergeCell ref="AI46:AJ46"/>
    <mergeCell ref="AK47:AL47"/>
    <mergeCell ref="AM47:AN47"/>
    <mergeCell ref="AO47:AP47"/>
    <mergeCell ref="AQ47:AR47"/>
    <mergeCell ref="B47:T47"/>
    <mergeCell ref="AE47:AF47"/>
    <mergeCell ref="AG47:AH47"/>
    <mergeCell ref="AI47:AJ47"/>
    <mergeCell ref="A48:AZ48"/>
    <mergeCell ref="B49:T49"/>
    <mergeCell ref="AE49:AF49"/>
    <mergeCell ref="AG49:AH49"/>
    <mergeCell ref="AI49:AJ49"/>
    <mergeCell ref="AK49:AL49"/>
    <mergeCell ref="AM49:AN49"/>
    <mergeCell ref="AO49:AP49"/>
    <mergeCell ref="AQ49:AR49"/>
    <mergeCell ref="AK50:AL50"/>
    <mergeCell ref="AM50:AN50"/>
    <mergeCell ref="AO50:AP50"/>
    <mergeCell ref="AQ50:AR50"/>
    <mergeCell ref="B50:T50"/>
    <mergeCell ref="AE50:AF50"/>
    <mergeCell ref="AG50:AH50"/>
    <mergeCell ref="AI50:AJ50"/>
    <mergeCell ref="AO51:AP51"/>
    <mergeCell ref="AQ51:AR51"/>
    <mergeCell ref="B51:T51"/>
    <mergeCell ref="AE51:AF51"/>
    <mergeCell ref="AG51:AH51"/>
    <mergeCell ref="AI51:AJ51"/>
    <mergeCell ref="B52:T52"/>
    <mergeCell ref="AE52:AF52"/>
    <mergeCell ref="AG52:AH52"/>
    <mergeCell ref="AI52:AJ52"/>
    <mergeCell ref="AK51:AL51"/>
    <mergeCell ref="AM51:AN51"/>
    <mergeCell ref="AM54:AN54"/>
    <mergeCell ref="AO54:AP54"/>
    <mergeCell ref="AQ54:AR54"/>
    <mergeCell ref="AK52:AL52"/>
    <mergeCell ref="AM52:AN52"/>
    <mergeCell ref="AO52:AP52"/>
    <mergeCell ref="AQ52:AR52"/>
    <mergeCell ref="B55:T55"/>
    <mergeCell ref="AE55:AF55"/>
    <mergeCell ref="AI55:AJ55"/>
    <mergeCell ref="AK55:AL55"/>
    <mergeCell ref="A53:AZ53"/>
    <mergeCell ref="B54:T54"/>
    <mergeCell ref="AE54:AF54"/>
    <mergeCell ref="AG54:AH54"/>
    <mergeCell ref="AI54:AJ54"/>
    <mergeCell ref="AK54:AL54"/>
    <mergeCell ref="AM55:AN55"/>
    <mergeCell ref="AO55:AP55"/>
    <mergeCell ref="AQ55:AR55"/>
    <mergeCell ref="B56:T56"/>
    <mergeCell ref="AE56:AF56"/>
    <mergeCell ref="AI56:AJ56"/>
    <mergeCell ref="AK56:AL56"/>
    <mergeCell ref="AM56:AN56"/>
    <mergeCell ref="AO56:AP56"/>
    <mergeCell ref="AQ56:AR56"/>
    <mergeCell ref="AE57:AF57"/>
    <mergeCell ref="AI57:AJ57"/>
    <mergeCell ref="AQ57:AR57"/>
    <mergeCell ref="AE58:AF58"/>
    <mergeCell ref="AI58:AJ58"/>
    <mergeCell ref="AQ58:AR58"/>
    <mergeCell ref="A59:AZ59"/>
    <mergeCell ref="B60:T60"/>
    <mergeCell ref="AE60:AF60"/>
    <mergeCell ref="AG60:AH60"/>
    <mergeCell ref="AI60:AJ60"/>
    <mergeCell ref="AK60:AL60"/>
    <mergeCell ref="AM60:AN60"/>
    <mergeCell ref="AO60:AP60"/>
    <mergeCell ref="AQ60:AR60"/>
    <mergeCell ref="AO61:AP61"/>
    <mergeCell ref="AQ61:AR61"/>
    <mergeCell ref="B61:T61"/>
    <mergeCell ref="AE61:AF61"/>
    <mergeCell ref="AG61:AH61"/>
    <mergeCell ref="AI61:AJ61"/>
    <mergeCell ref="B62:T62"/>
    <mergeCell ref="AE62:AF62"/>
    <mergeCell ref="AG62:AH62"/>
    <mergeCell ref="AI62:AJ62"/>
    <mergeCell ref="AK61:AL61"/>
    <mergeCell ref="AM61:AN61"/>
    <mergeCell ref="AK63:AL63"/>
    <mergeCell ref="AM63:AN63"/>
    <mergeCell ref="AK62:AL62"/>
    <mergeCell ref="AM62:AN62"/>
    <mergeCell ref="AO62:AP62"/>
    <mergeCell ref="AQ62:AR62"/>
    <mergeCell ref="AO63:AP63"/>
    <mergeCell ref="B64:T64"/>
    <mergeCell ref="AG64:AH64"/>
    <mergeCell ref="AK64:AL64"/>
    <mergeCell ref="AM64:AN64"/>
    <mergeCell ref="AO64:AP64"/>
    <mergeCell ref="AE63:AF63"/>
    <mergeCell ref="AE64:AF64"/>
    <mergeCell ref="B63:T63"/>
    <mergeCell ref="AG63:AH63"/>
    <mergeCell ref="AE65:AF65"/>
    <mergeCell ref="AE66:AF66"/>
    <mergeCell ref="B65:T65"/>
    <mergeCell ref="AG65:AH65"/>
    <mergeCell ref="AK65:AL65"/>
    <mergeCell ref="AM65:AN65"/>
    <mergeCell ref="AK67:AL67"/>
    <mergeCell ref="AM67:AN67"/>
    <mergeCell ref="AO65:AP65"/>
    <mergeCell ref="B66:T66"/>
    <mergeCell ref="AG66:AH66"/>
    <mergeCell ref="AK66:AL66"/>
    <mergeCell ref="AM66:AN66"/>
    <mergeCell ref="AO66:AP66"/>
    <mergeCell ref="AI65:AJ65"/>
    <mergeCell ref="AI66:AJ66"/>
    <mergeCell ref="AI67:AJ67"/>
    <mergeCell ref="AI68:AJ68"/>
    <mergeCell ref="AE67:AF67"/>
    <mergeCell ref="AE68:AF68"/>
    <mergeCell ref="B67:T67"/>
    <mergeCell ref="AG67:AH67"/>
    <mergeCell ref="B69:T69"/>
    <mergeCell ref="AG69:AH69"/>
    <mergeCell ref="AK69:AL69"/>
    <mergeCell ref="AM69:AN69"/>
    <mergeCell ref="AO67:AP67"/>
    <mergeCell ref="B68:T68"/>
    <mergeCell ref="AG68:AH68"/>
    <mergeCell ref="AK68:AL68"/>
    <mergeCell ref="AM68:AN68"/>
    <mergeCell ref="AO68:AP68"/>
    <mergeCell ref="AO69:AP69"/>
    <mergeCell ref="B70:T70"/>
    <mergeCell ref="AC70:AD70"/>
    <mergeCell ref="AE70:AF70"/>
    <mergeCell ref="AG70:AH70"/>
    <mergeCell ref="AI70:AJ70"/>
    <mergeCell ref="AK70:AL70"/>
    <mergeCell ref="AM70:AN70"/>
    <mergeCell ref="AO70:AP70"/>
    <mergeCell ref="AE69:AF69"/>
    <mergeCell ref="AQ70:AR70"/>
    <mergeCell ref="B71:T71"/>
    <mergeCell ref="AE71:AF71"/>
    <mergeCell ref="AG71:AH71"/>
    <mergeCell ref="AI71:AJ71"/>
    <mergeCell ref="AK71:AL71"/>
    <mergeCell ref="AM71:AN71"/>
    <mergeCell ref="AO71:AP71"/>
    <mergeCell ref="AQ71:AR71"/>
    <mergeCell ref="AK72:AL72"/>
    <mergeCell ref="AM72:AN72"/>
    <mergeCell ref="AO72:AP72"/>
    <mergeCell ref="AQ72:AR72"/>
    <mergeCell ref="B72:T72"/>
    <mergeCell ref="AE72:AF72"/>
    <mergeCell ref="AG72:AH72"/>
    <mergeCell ref="AI72:AJ72"/>
    <mergeCell ref="AK73:AL73"/>
    <mergeCell ref="AM73:AN73"/>
    <mergeCell ref="AO73:AP73"/>
    <mergeCell ref="AQ73:AR73"/>
    <mergeCell ref="B73:T73"/>
    <mergeCell ref="AE73:AF73"/>
    <mergeCell ref="AG73:AH73"/>
    <mergeCell ref="AI73:AJ73"/>
    <mergeCell ref="AK74:AL74"/>
    <mergeCell ref="AM74:AN74"/>
    <mergeCell ref="AO74:AP74"/>
    <mergeCell ref="AQ74:AR74"/>
    <mergeCell ref="B74:L74"/>
    <mergeCell ref="AE74:AF74"/>
    <mergeCell ref="AG74:AH74"/>
    <mergeCell ref="AI74:AJ74"/>
    <mergeCell ref="AK75:AL75"/>
    <mergeCell ref="AM75:AN75"/>
    <mergeCell ref="AO75:AP75"/>
    <mergeCell ref="AQ75:AR75"/>
    <mergeCell ref="B75:T75"/>
    <mergeCell ref="AE75:AF75"/>
    <mergeCell ref="AG75:AH75"/>
    <mergeCell ref="AI75:AJ75"/>
    <mergeCell ref="AI76:AJ76"/>
    <mergeCell ref="AK76:AL76"/>
    <mergeCell ref="B76:T76"/>
    <mergeCell ref="U76:V76"/>
    <mergeCell ref="W76:Z76"/>
    <mergeCell ref="AA76:AB76"/>
    <mergeCell ref="AP87:AQ87"/>
    <mergeCell ref="AC77:AD77"/>
    <mergeCell ref="AI77:AR77"/>
    <mergeCell ref="AI78:AI81"/>
    <mergeCell ref="AJ78:AR78"/>
    <mergeCell ref="AM76:AN76"/>
    <mergeCell ref="AO76:AP76"/>
    <mergeCell ref="AQ76:AR76"/>
    <mergeCell ref="AE76:AF76"/>
    <mergeCell ref="AG76:AH76"/>
    <mergeCell ref="B79:R79"/>
    <mergeCell ref="AJ79:AR79"/>
    <mergeCell ref="AJ80:AR80"/>
    <mergeCell ref="AJ81:AR81"/>
    <mergeCell ref="AG86:AZ86"/>
    <mergeCell ref="C84:M84"/>
    <mergeCell ref="W95:X95"/>
    <mergeCell ref="C85:L85"/>
    <mergeCell ref="W85:X85"/>
    <mergeCell ref="C87:M87"/>
    <mergeCell ref="C91:R91"/>
    <mergeCell ref="C92:Q92"/>
    <mergeCell ref="C88:H88"/>
    <mergeCell ref="W88:X88"/>
    <mergeCell ref="AQ69:AR69"/>
    <mergeCell ref="AI69:AJ69"/>
    <mergeCell ref="AQ63:AR63"/>
    <mergeCell ref="AQ64:AR64"/>
    <mergeCell ref="AQ65:AR65"/>
    <mergeCell ref="AQ66:AR66"/>
    <mergeCell ref="AQ67:AR67"/>
    <mergeCell ref="AQ68:AR68"/>
    <mergeCell ref="AI63:AJ63"/>
    <mergeCell ref="AI64:AJ64"/>
  </mergeCells>
  <printOptions/>
  <pageMargins left="0.38" right="0.38" top="0.75" bottom="0.62" header="0.3" footer="0.3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31"/>
  <sheetViews>
    <sheetView tabSelected="1" zoomScale="70" zoomScaleNormal="70" zoomScalePageLayoutView="0" workbookViewId="0" topLeftCell="A19">
      <selection activeCell="B23" sqref="B23:T23"/>
    </sheetView>
  </sheetViews>
  <sheetFormatPr defaultColWidth="8.875" defaultRowHeight="12.75"/>
  <cols>
    <col min="1" max="1" width="9.25390625" style="3" customWidth="1"/>
    <col min="2" max="2" width="6.625" style="3" customWidth="1"/>
    <col min="3" max="3" width="4.625" style="3" customWidth="1"/>
    <col min="4" max="4" width="6.375" style="3" customWidth="1"/>
    <col min="5" max="27" width="4.75390625" style="3" customWidth="1"/>
    <col min="28" max="29" width="4.75390625" style="3" hidden="1" customWidth="1"/>
    <col min="30" max="36" width="4.75390625" style="3" customWidth="1"/>
    <col min="37" max="37" width="6.00390625" style="3" customWidth="1"/>
    <col min="38" max="38" width="4.75390625" style="3" customWidth="1"/>
    <col min="39" max="39" width="6.00390625" style="3" customWidth="1"/>
    <col min="40" max="56" width="4.75390625" style="3" customWidth="1"/>
    <col min="57" max="57" width="2.75390625" style="3" customWidth="1"/>
    <col min="58" max="62" width="8.875" style="3" customWidth="1"/>
    <col min="63" max="63" width="24.25390625" style="3" customWidth="1"/>
    <col min="64" max="16384" width="8.875" style="3" customWidth="1"/>
  </cols>
  <sheetData>
    <row r="1" spans="2:55" ht="20.25">
      <c r="B1" s="278"/>
      <c r="C1" s="278"/>
      <c r="D1" s="279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 t="s">
        <v>235</v>
      </c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</row>
    <row r="2" spans="2:55" ht="13.5" thickBot="1">
      <c r="B2" s="8"/>
      <c r="C2" s="8"/>
      <c r="D2" s="281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39"/>
      <c r="R2" s="1139"/>
      <c r="S2" s="1139"/>
      <c r="T2" s="1139"/>
      <c r="U2" s="1139"/>
      <c r="V2" s="1139"/>
      <c r="W2" s="1139"/>
      <c r="X2" s="1139"/>
      <c r="Y2" s="1139"/>
      <c r="Z2" s="1139"/>
      <c r="AA2" s="1139"/>
      <c r="AB2" s="1139"/>
      <c r="AC2" s="1139"/>
      <c r="AD2" s="1139"/>
      <c r="AE2" s="1139"/>
      <c r="AF2" s="1139"/>
      <c r="AG2" s="1139"/>
      <c r="AH2" s="1139"/>
      <c r="AI2" s="1139"/>
      <c r="AJ2" s="1139"/>
      <c r="AK2" s="1139"/>
      <c r="AL2" s="1139"/>
      <c r="AM2" s="1139"/>
      <c r="AN2" s="1139"/>
      <c r="AO2" s="1139"/>
      <c r="AP2" s="1139"/>
      <c r="AQ2" s="1139"/>
      <c r="AR2" s="1139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4"/>
    </row>
    <row r="3" spans="1:56" ht="49.5" customHeight="1">
      <c r="A3" s="1140" t="s">
        <v>41</v>
      </c>
      <c r="B3" s="1143" t="s">
        <v>98</v>
      </c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45"/>
      <c r="U3" s="1152" t="s">
        <v>42</v>
      </c>
      <c r="V3" s="1153"/>
      <c r="W3" s="1154"/>
      <c r="X3" s="1154"/>
      <c r="Y3" s="1154"/>
      <c r="Z3" s="1154"/>
      <c r="AA3" s="1154"/>
      <c r="AB3" s="1154"/>
      <c r="AC3" s="1154"/>
      <c r="AD3" s="1154"/>
      <c r="AE3" s="1154"/>
      <c r="AF3" s="1154"/>
      <c r="AG3" s="1155"/>
      <c r="AH3" s="1156" t="s">
        <v>43</v>
      </c>
      <c r="AI3" s="1157"/>
      <c r="AJ3" s="1157"/>
      <c r="AK3" s="1158"/>
      <c r="AL3" s="1156" t="s">
        <v>44</v>
      </c>
      <c r="AM3" s="1159"/>
      <c r="AN3" s="1159"/>
      <c r="AO3" s="1159"/>
      <c r="AP3" s="1159"/>
      <c r="AQ3" s="1159"/>
      <c r="AR3" s="1159"/>
      <c r="AS3" s="1160"/>
      <c r="AT3" s="1206" t="s">
        <v>236</v>
      </c>
      <c r="AU3" s="1209" t="s">
        <v>45</v>
      </c>
      <c r="AV3" s="1210"/>
      <c r="AW3" s="1214" t="s">
        <v>46</v>
      </c>
      <c r="AX3" s="1215"/>
      <c r="AY3" s="1215"/>
      <c r="AZ3" s="1215"/>
      <c r="BA3" s="1215"/>
      <c r="BB3" s="1215"/>
      <c r="BC3" s="1215"/>
      <c r="BD3" s="1216"/>
    </row>
    <row r="4" spans="1:56" ht="14.25" customHeight="1">
      <c r="A4" s="1141"/>
      <c r="B4" s="1146"/>
      <c r="C4" s="1147"/>
      <c r="D4" s="1147"/>
      <c r="E4" s="1147"/>
      <c r="F4" s="1147"/>
      <c r="G4" s="1147"/>
      <c r="H4" s="1147"/>
      <c r="I4" s="1147"/>
      <c r="J4" s="1147"/>
      <c r="K4" s="1147"/>
      <c r="L4" s="1147"/>
      <c r="M4" s="1147"/>
      <c r="N4" s="1147"/>
      <c r="O4" s="1147"/>
      <c r="P4" s="1147"/>
      <c r="Q4" s="1147"/>
      <c r="R4" s="1147"/>
      <c r="S4" s="1147"/>
      <c r="T4" s="1148"/>
      <c r="U4" s="1186" t="s">
        <v>47</v>
      </c>
      <c r="V4" s="1187"/>
      <c r="W4" s="1066" t="s">
        <v>78</v>
      </c>
      <c r="X4" s="1187"/>
      <c r="Y4" s="1187"/>
      <c r="Z4" s="1187"/>
      <c r="AA4" s="1192"/>
      <c r="AB4" s="1066" t="s">
        <v>237</v>
      </c>
      <c r="AC4" s="1192"/>
      <c r="AD4" s="1066" t="s">
        <v>48</v>
      </c>
      <c r="AE4" s="1192"/>
      <c r="AF4" s="1066" t="s">
        <v>49</v>
      </c>
      <c r="AG4" s="1170"/>
      <c r="AH4" s="1174" t="s">
        <v>50</v>
      </c>
      <c r="AI4" s="1175"/>
      <c r="AJ4" s="1180" t="s">
        <v>51</v>
      </c>
      <c r="AK4" s="1181"/>
      <c r="AL4" s="1161" t="s">
        <v>30</v>
      </c>
      <c r="AM4" s="1162"/>
      <c r="AN4" s="1167" t="s">
        <v>52</v>
      </c>
      <c r="AO4" s="1168"/>
      <c r="AP4" s="1168"/>
      <c r="AQ4" s="1168"/>
      <c r="AR4" s="1168"/>
      <c r="AS4" s="1169"/>
      <c r="AT4" s="1207"/>
      <c r="AU4" s="1211"/>
      <c r="AV4" s="1212"/>
      <c r="AW4" s="285" t="s">
        <v>53</v>
      </c>
      <c r="AX4" s="286" t="s">
        <v>54</v>
      </c>
      <c r="AY4" s="287" t="s">
        <v>55</v>
      </c>
      <c r="AZ4" s="286" t="s">
        <v>56</v>
      </c>
      <c r="BA4" s="287" t="s">
        <v>57</v>
      </c>
      <c r="BB4" s="286" t="s">
        <v>58</v>
      </c>
      <c r="BC4" s="287" t="s">
        <v>59</v>
      </c>
      <c r="BD4" s="288" t="s">
        <v>60</v>
      </c>
    </row>
    <row r="5" spans="1:56" ht="12.75" customHeight="1">
      <c r="A5" s="1141"/>
      <c r="B5" s="1146"/>
      <c r="C5" s="1147"/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7"/>
      <c r="O5" s="1147"/>
      <c r="P5" s="1147"/>
      <c r="Q5" s="1147"/>
      <c r="R5" s="1147"/>
      <c r="S5" s="1147"/>
      <c r="T5" s="1148"/>
      <c r="U5" s="1188"/>
      <c r="V5" s="1189"/>
      <c r="W5" s="1171"/>
      <c r="X5" s="1189"/>
      <c r="Y5" s="1189"/>
      <c r="Z5" s="1189"/>
      <c r="AA5" s="1193"/>
      <c r="AB5" s="1171"/>
      <c r="AC5" s="1193"/>
      <c r="AD5" s="1171"/>
      <c r="AE5" s="1193"/>
      <c r="AF5" s="1171"/>
      <c r="AG5" s="1172"/>
      <c r="AH5" s="1176"/>
      <c r="AI5" s="1177"/>
      <c r="AJ5" s="1182"/>
      <c r="AK5" s="1183"/>
      <c r="AL5" s="1163"/>
      <c r="AM5" s="1164"/>
      <c r="AN5" s="1195" t="s">
        <v>61</v>
      </c>
      <c r="AO5" s="1196"/>
      <c r="AP5" s="1195" t="s">
        <v>238</v>
      </c>
      <c r="AQ5" s="1201"/>
      <c r="AR5" s="1195" t="s">
        <v>239</v>
      </c>
      <c r="AS5" s="1201"/>
      <c r="AT5" s="1207"/>
      <c r="AU5" s="1211"/>
      <c r="AV5" s="1212"/>
      <c r="AW5" s="1204" t="s">
        <v>240</v>
      </c>
      <c r="AX5" s="1066" t="s">
        <v>241</v>
      </c>
      <c r="AY5" s="1064" t="s">
        <v>240</v>
      </c>
      <c r="AZ5" s="1066" t="s">
        <v>241</v>
      </c>
      <c r="BA5" s="1064" t="s">
        <v>240</v>
      </c>
      <c r="BB5" s="1066" t="s">
        <v>241</v>
      </c>
      <c r="BC5" s="1064" t="s">
        <v>240</v>
      </c>
      <c r="BD5" s="1068" t="s">
        <v>242</v>
      </c>
    </row>
    <row r="6" spans="1:64" ht="73.5" customHeight="1" thickBot="1">
      <c r="A6" s="1142"/>
      <c r="B6" s="1149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1150"/>
      <c r="Q6" s="1150"/>
      <c r="R6" s="1150"/>
      <c r="S6" s="1150"/>
      <c r="T6" s="1151"/>
      <c r="U6" s="1190"/>
      <c r="V6" s="1191"/>
      <c r="W6" s="1067"/>
      <c r="X6" s="1191"/>
      <c r="Y6" s="1191"/>
      <c r="Z6" s="1191"/>
      <c r="AA6" s="1194"/>
      <c r="AB6" s="1067"/>
      <c r="AC6" s="1194"/>
      <c r="AD6" s="1067"/>
      <c r="AE6" s="1194"/>
      <c r="AF6" s="1067"/>
      <c r="AG6" s="1173"/>
      <c r="AH6" s="1178"/>
      <c r="AI6" s="1179"/>
      <c r="AJ6" s="1184"/>
      <c r="AK6" s="1185"/>
      <c r="AL6" s="1165"/>
      <c r="AM6" s="1166"/>
      <c r="AN6" s="1197"/>
      <c r="AO6" s="1198"/>
      <c r="AP6" s="1202"/>
      <c r="AQ6" s="1203"/>
      <c r="AR6" s="1202"/>
      <c r="AS6" s="1203"/>
      <c r="AT6" s="1208"/>
      <c r="AU6" s="1197"/>
      <c r="AV6" s="1213"/>
      <c r="AW6" s="1205"/>
      <c r="AX6" s="1067"/>
      <c r="AY6" s="1065"/>
      <c r="AZ6" s="1067"/>
      <c r="BA6" s="1065"/>
      <c r="BB6" s="1067"/>
      <c r="BC6" s="1065"/>
      <c r="BD6" s="1069"/>
      <c r="BL6" s="216"/>
    </row>
    <row r="7" spans="1:56" ht="17.25" thickBot="1" thickTop="1">
      <c r="A7" s="289">
        <v>1</v>
      </c>
      <c r="B7" s="1217">
        <v>2</v>
      </c>
      <c r="C7" s="1218"/>
      <c r="D7" s="1218"/>
      <c r="E7" s="1218"/>
      <c r="F7" s="1218"/>
      <c r="G7" s="1218"/>
      <c r="H7" s="1218"/>
      <c r="I7" s="1218"/>
      <c r="J7" s="1218"/>
      <c r="K7" s="1218"/>
      <c r="L7" s="1218"/>
      <c r="M7" s="1218"/>
      <c r="N7" s="1218"/>
      <c r="O7" s="1218"/>
      <c r="P7" s="1218"/>
      <c r="Q7" s="1218"/>
      <c r="R7" s="1218"/>
      <c r="S7" s="1218"/>
      <c r="T7" s="1219"/>
      <c r="U7" s="1220">
        <v>3</v>
      </c>
      <c r="V7" s="1221"/>
      <c r="W7" s="1199">
        <v>4</v>
      </c>
      <c r="X7" s="1221"/>
      <c r="Y7" s="1221"/>
      <c r="Z7" s="1221"/>
      <c r="AA7" s="1222"/>
      <c r="AB7" s="1199"/>
      <c r="AC7" s="1222"/>
      <c r="AD7" s="1199">
        <v>5</v>
      </c>
      <c r="AE7" s="1222"/>
      <c r="AF7" s="1199">
        <v>6</v>
      </c>
      <c r="AG7" s="1200"/>
      <c r="AH7" s="1220">
        <v>7</v>
      </c>
      <c r="AI7" s="1222"/>
      <c r="AJ7" s="1199">
        <v>8</v>
      </c>
      <c r="AK7" s="1200"/>
      <c r="AL7" s="1220">
        <v>9</v>
      </c>
      <c r="AM7" s="1222"/>
      <c r="AN7" s="1199">
        <v>10</v>
      </c>
      <c r="AO7" s="1222"/>
      <c r="AP7" s="1199">
        <v>11</v>
      </c>
      <c r="AQ7" s="1222"/>
      <c r="AR7" s="1199">
        <v>12</v>
      </c>
      <c r="AS7" s="1222"/>
      <c r="AT7" s="290">
        <v>13</v>
      </c>
      <c r="AU7" s="1199">
        <v>14</v>
      </c>
      <c r="AV7" s="1200"/>
      <c r="AW7" s="292">
        <v>15</v>
      </c>
      <c r="AX7" s="291">
        <v>16</v>
      </c>
      <c r="AY7" s="293">
        <v>17</v>
      </c>
      <c r="AZ7" s="291">
        <v>18</v>
      </c>
      <c r="BA7" s="293">
        <v>19</v>
      </c>
      <c r="BB7" s="291">
        <v>20</v>
      </c>
      <c r="BC7" s="293">
        <v>21</v>
      </c>
      <c r="BD7" s="294">
        <v>22</v>
      </c>
    </row>
    <row r="8" spans="1:63" ht="21" customHeight="1" thickBot="1">
      <c r="A8" s="1229" t="s">
        <v>243</v>
      </c>
      <c r="B8" s="1230"/>
      <c r="C8" s="1230"/>
      <c r="D8" s="1230"/>
      <c r="E8" s="1230"/>
      <c r="F8" s="1230"/>
      <c r="G8" s="1230"/>
      <c r="H8" s="1230"/>
      <c r="I8" s="1230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0"/>
      <c r="Z8" s="1230"/>
      <c r="AA8" s="1230"/>
      <c r="AB8" s="1230"/>
      <c r="AC8" s="1230"/>
      <c r="AD8" s="1230"/>
      <c r="AE8" s="1230"/>
      <c r="AF8" s="1230"/>
      <c r="AG8" s="1230"/>
      <c r="AH8" s="1230"/>
      <c r="AI8" s="1230"/>
      <c r="AJ8" s="1230"/>
      <c r="AK8" s="1230"/>
      <c r="AL8" s="1230"/>
      <c r="AM8" s="1230"/>
      <c r="AN8" s="1230"/>
      <c r="AO8" s="1230"/>
      <c r="AP8" s="1230"/>
      <c r="AQ8" s="1230"/>
      <c r="AR8" s="1230"/>
      <c r="AS8" s="1230"/>
      <c r="AT8" s="1230"/>
      <c r="AU8" s="1230"/>
      <c r="AV8" s="1230"/>
      <c r="AW8" s="1230"/>
      <c r="AX8" s="1230"/>
      <c r="AY8" s="1230"/>
      <c r="AZ8" s="1230"/>
      <c r="BA8" s="1230"/>
      <c r="BB8" s="1230"/>
      <c r="BC8" s="1230"/>
      <c r="BD8" s="1230"/>
      <c r="BG8" s="151" t="s">
        <v>93</v>
      </c>
      <c r="BH8" s="151" t="s">
        <v>94</v>
      </c>
      <c r="BI8" s="151" t="s">
        <v>95</v>
      </c>
      <c r="BJ8" s="151" t="s">
        <v>96</v>
      </c>
      <c r="BK8" s="151" t="s">
        <v>97</v>
      </c>
    </row>
    <row r="9" spans="1:63" ht="18" customHeight="1">
      <c r="A9" s="295" t="s">
        <v>244</v>
      </c>
      <c r="B9" s="1223" t="s">
        <v>245</v>
      </c>
      <c r="C9" s="1224"/>
      <c r="D9" s="1224"/>
      <c r="E9" s="1224"/>
      <c r="F9" s="1224"/>
      <c r="G9" s="1224"/>
      <c r="H9" s="1224"/>
      <c r="I9" s="1224"/>
      <c r="J9" s="1224"/>
      <c r="K9" s="1224"/>
      <c r="L9" s="1224"/>
      <c r="M9" s="1224"/>
      <c r="N9" s="1224"/>
      <c r="O9" s="1224"/>
      <c r="P9" s="1224"/>
      <c r="Q9" s="1224"/>
      <c r="R9" s="1224"/>
      <c r="S9" s="1224"/>
      <c r="T9" s="1225"/>
      <c r="U9" s="296"/>
      <c r="V9" s="297"/>
      <c r="W9" s="296"/>
      <c r="X9" s="296"/>
      <c r="Y9" s="298"/>
      <c r="Z9" s="298">
        <v>3</v>
      </c>
      <c r="AA9" s="297"/>
      <c r="AB9" s="298"/>
      <c r="AC9" s="298"/>
      <c r="AD9" s="299"/>
      <c r="AE9" s="297"/>
      <c r="AF9" s="299"/>
      <c r="AG9" s="300"/>
      <c r="AH9" s="1226">
        <f>AJ9/30</f>
        <v>3</v>
      </c>
      <c r="AI9" s="1227"/>
      <c r="AJ9" s="1228">
        <v>90</v>
      </c>
      <c r="AK9" s="1051"/>
      <c r="AL9" s="1226">
        <f>SUM(AN9:AS9)</f>
        <v>32</v>
      </c>
      <c r="AM9" s="1227"/>
      <c r="AN9" s="1239">
        <v>16</v>
      </c>
      <c r="AO9" s="1248"/>
      <c r="AP9" s="1239">
        <v>16</v>
      </c>
      <c r="AQ9" s="1248"/>
      <c r="AR9" s="1239"/>
      <c r="AS9" s="1240"/>
      <c r="AT9" s="301"/>
      <c r="AU9" s="1241">
        <f>AJ9-AL9</f>
        <v>58</v>
      </c>
      <c r="AV9" s="1242"/>
      <c r="AW9" s="302"/>
      <c r="AX9" s="299"/>
      <c r="AY9" s="303">
        <v>2</v>
      </c>
      <c r="AZ9" s="301"/>
      <c r="BA9" s="304"/>
      <c r="BB9" s="299"/>
      <c r="BC9" s="303"/>
      <c r="BD9" s="305"/>
      <c r="BF9" s="152">
        <f>AU9/AJ9</f>
        <v>0.6444444444444445</v>
      </c>
      <c r="BG9" s="151"/>
      <c r="BH9" s="151">
        <v>3</v>
      </c>
      <c r="BI9" s="151"/>
      <c r="BJ9" s="151"/>
      <c r="BK9" s="151"/>
    </row>
    <row r="10" spans="1:63" ht="18" customHeight="1">
      <c r="A10" s="295" t="s">
        <v>246</v>
      </c>
      <c r="B10" s="1231" t="s">
        <v>245</v>
      </c>
      <c r="C10" s="1232"/>
      <c r="D10" s="1232"/>
      <c r="E10" s="1232"/>
      <c r="F10" s="1232"/>
      <c r="G10" s="1232"/>
      <c r="H10" s="1232"/>
      <c r="I10" s="1232"/>
      <c r="J10" s="1232"/>
      <c r="K10" s="1232"/>
      <c r="L10" s="1232"/>
      <c r="M10" s="1232"/>
      <c r="N10" s="1232"/>
      <c r="O10" s="1232"/>
      <c r="P10" s="1232"/>
      <c r="Q10" s="1232"/>
      <c r="R10" s="1232"/>
      <c r="S10" s="1232"/>
      <c r="T10" s="1233"/>
      <c r="U10" s="306"/>
      <c r="V10" s="307"/>
      <c r="W10" s="296"/>
      <c r="X10" s="306"/>
      <c r="Y10" s="306"/>
      <c r="Z10" s="306">
        <v>5</v>
      </c>
      <c r="AA10" s="307"/>
      <c r="AB10" s="306"/>
      <c r="AC10" s="306"/>
      <c r="AD10" s="308"/>
      <c r="AE10" s="307"/>
      <c r="AF10" s="308"/>
      <c r="AG10" s="309"/>
      <c r="AH10" s="1234">
        <f>AJ10/30</f>
        <v>3</v>
      </c>
      <c r="AI10" s="1235"/>
      <c r="AJ10" s="1236">
        <v>90</v>
      </c>
      <c r="AK10" s="1019"/>
      <c r="AL10" s="1234">
        <f>SUM(AN10:AS10)</f>
        <v>32</v>
      </c>
      <c r="AM10" s="1235"/>
      <c r="AN10" s="1243">
        <v>16</v>
      </c>
      <c r="AO10" s="1244"/>
      <c r="AP10" s="1243">
        <v>16</v>
      </c>
      <c r="AQ10" s="1244"/>
      <c r="AR10" s="1243"/>
      <c r="AS10" s="1245"/>
      <c r="AT10" s="313"/>
      <c r="AU10" s="1246">
        <f>AJ10-AL10</f>
        <v>58</v>
      </c>
      <c r="AV10" s="1247"/>
      <c r="AW10" s="316"/>
      <c r="AX10" s="308"/>
      <c r="AY10" s="317"/>
      <c r="AZ10" s="318"/>
      <c r="BA10" s="319">
        <v>2</v>
      </c>
      <c r="BB10" s="308"/>
      <c r="BC10" s="317"/>
      <c r="BD10" s="320"/>
      <c r="BF10" s="152">
        <f>AU10/AJ10</f>
        <v>0.6444444444444445</v>
      </c>
      <c r="BG10" s="151"/>
      <c r="BH10" s="151"/>
      <c r="BI10" s="151">
        <v>3</v>
      </c>
      <c r="BJ10" s="151"/>
      <c r="BK10" s="151"/>
    </row>
    <row r="11" spans="1:63" ht="18" customHeight="1">
      <c r="A11" s="295" t="s">
        <v>247</v>
      </c>
      <c r="B11" s="1231" t="s">
        <v>245</v>
      </c>
      <c r="C11" s="1232"/>
      <c r="D11" s="1232"/>
      <c r="E11" s="1232"/>
      <c r="F11" s="1232"/>
      <c r="G11" s="1232"/>
      <c r="H11" s="1232"/>
      <c r="I11" s="1232"/>
      <c r="J11" s="1232"/>
      <c r="K11" s="1232"/>
      <c r="L11" s="1232"/>
      <c r="M11" s="1232"/>
      <c r="N11" s="1232"/>
      <c r="O11" s="1232"/>
      <c r="P11" s="1232"/>
      <c r="Q11" s="1232"/>
      <c r="R11" s="1232"/>
      <c r="S11" s="1232"/>
      <c r="T11" s="1233"/>
      <c r="U11" s="306"/>
      <c r="V11" s="307"/>
      <c r="W11" s="306"/>
      <c r="X11" s="306"/>
      <c r="Y11" s="306"/>
      <c r="Z11" s="306">
        <v>7</v>
      </c>
      <c r="AA11" s="307"/>
      <c r="AB11" s="306"/>
      <c r="AC11" s="306"/>
      <c r="AD11" s="308"/>
      <c r="AE11" s="307"/>
      <c r="AF11" s="308"/>
      <c r="AG11" s="309"/>
      <c r="AH11" s="1234">
        <f>AJ11/30</f>
        <v>3</v>
      </c>
      <c r="AI11" s="1235"/>
      <c r="AJ11" s="1236">
        <v>90</v>
      </c>
      <c r="AK11" s="1019"/>
      <c r="AL11" s="1234">
        <f>SUM(AN11:AS11)</f>
        <v>32</v>
      </c>
      <c r="AM11" s="1235"/>
      <c r="AN11" s="1237">
        <v>16</v>
      </c>
      <c r="AO11" s="1238"/>
      <c r="AP11" s="1237">
        <v>16</v>
      </c>
      <c r="AQ11" s="1238"/>
      <c r="AR11" s="1237"/>
      <c r="AS11" s="1249"/>
      <c r="AT11" s="313"/>
      <c r="AU11" s="1246">
        <f>AJ11-AL11</f>
        <v>58</v>
      </c>
      <c r="AV11" s="1247"/>
      <c r="AW11" s="316"/>
      <c r="AX11" s="308"/>
      <c r="AY11" s="317"/>
      <c r="AZ11" s="318"/>
      <c r="BA11" s="319"/>
      <c r="BB11" s="308"/>
      <c r="BC11" s="317">
        <v>2</v>
      </c>
      <c r="BD11" s="320"/>
      <c r="BF11" s="152">
        <f>AU11/AJ11</f>
        <v>0.6444444444444445</v>
      </c>
      <c r="BG11" s="151"/>
      <c r="BH11" s="151"/>
      <c r="BI11" s="151"/>
      <c r="BJ11" s="151">
        <v>3</v>
      </c>
      <c r="BK11" s="151"/>
    </row>
    <row r="12" spans="1:63" ht="18" customHeight="1">
      <c r="A12" s="295"/>
      <c r="B12" s="1231" t="s">
        <v>401</v>
      </c>
      <c r="C12" s="1500"/>
      <c r="D12" s="1500"/>
      <c r="E12" s="1500"/>
      <c r="F12" s="1500"/>
      <c r="G12" s="1500"/>
      <c r="H12" s="1500"/>
      <c r="I12" s="1500"/>
      <c r="J12" s="1500"/>
      <c r="K12" s="1500"/>
      <c r="L12" s="1500"/>
      <c r="M12" s="1500"/>
      <c r="N12" s="1500"/>
      <c r="O12" s="1500"/>
      <c r="P12" s="1500"/>
      <c r="Q12" s="1500"/>
      <c r="R12" s="1500"/>
      <c r="S12" s="1500"/>
      <c r="T12" s="1501"/>
      <c r="U12" s="306"/>
      <c r="V12" s="307"/>
      <c r="W12" s="306"/>
      <c r="X12" s="306"/>
      <c r="Y12" s="306"/>
      <c r="Z12" s="306"/>
      <c r="AA12" s="307"/>
      <c r="AB12" s="306"/>
      <c r="AC12" s="306"/>
      <c r="AD12" s="308"/>
      <c r="AE12" s="307"/>
      <c r="AF12" s="308"/>
      <c r="AG12" s="309"/>
      <c r="AH12" s="310"/>
      <c r="AI12" s="311"/>
      <c r="AJ12" s="312"/>
      <c r="AK12" s="271"/>
      <c r="AL12" s="310"/>
      <c r="AM12" s="311"/>
      <c r="AN12" s="321"/>
      <c r="AO12" s="322"/>
      <c r="AP12" s="321"/>
      <c r="AQ12" s="322"/>
      <c r="AR12" s="321"/>
      <c r="AS12" s="323"/>
      <c r="AT12" s="313"/>
      <c r="AU12" s="314"/>
      <c r="AV12" s="315"/>
      <c r="AW12" s="316"/>
      <c r="AX12" s="308"/>
      <c r="AY12" s="317"/>
      <c r="AZ12" s="318"/>
      <c r="BA12" s="319"/>
      <c r="BB12" s="308"/>
      <c r="BC12" s="317"/>
      <c r="BD12" s="320"/>
      <c r="BF12" s="152"/>
      <c r="BG12" s="151"/>
      <c r="BH12" s="151"/>
      <c r="BI12" s="151"/>
      <c r="BJ12" s="151"/>
      <c r="BK12" s="151"/>
    </row>
    <row r="13" spans="1:63" ht="18" customHeight="1">
      <c r="A13" s="324">
        <v>1</v>
      </c>
      <c r="B13" s="1231" t="s">
        <v>248</v>
      </c>
      <c r="C13" s="1500"/>
      <c r="D13" s="1500"/>
      <c r="E13" s="1500"/>
      <c r="F13" s="1500"/>
      <c r="G13" s="1500"/>
      <c r="H13" s="1500"/>
      <c r="I13" s="1500"/>
      <c r="J13" s="1500"/>
      <c r="K13" s="1500"/>
      <c r="L13" s="1500"/>
      <c r="M13" s="1500"/>
      <c r="N13" s="1500"/>
      <c r="O13" s="1500"/>
      <c r="P13" s="1500"/>
      <c r="Q13" s="1500"/>
      <c r="R13" s="1500"/>
      <c r="S13" s="1500"/>
      <c r="T13" s="1501"/>
      <c r="U13" s="306"/>
      <c r="V13" s="307"/>
      <c r="W13" s="306"/>
      <c r="X13" s="306"/>
      <c r="Y13" s="306"/>
      <c r="Z13" s="306"/>
      <c r="AA13" s="307"/>
      <c r="AB13" s="306"/>
      <c r="AC13" s="306"/>
      <c r="AD13" s="308"/>
      <c r="AE13" s="307"/>
      <c r="AF13" s="308"/>
      <c r="AG13" s="309"/>
      <c r="AH13" s="310"/>
      <c r="AI13" s="311"/>
      <c r="AJ13" s="312"/>
      <c r="AK13" s="271"/>
      <c r="AL13" s="310"/>
      <c r="AM13" s="311"/>
      <c r="AN13" s="321"/>
      <c r="AO13" s="322"/>
      <c r="AP13" s="321"/>
      <c r="AQ13" s="322"/>
      <c r="AR13" s="321"/>
      <c r="AS13" s="323"/>
      <c r="AT13" s="313"/>
      <c r="AU13" s="314"/>
      <c r="AV13" s="315"/>
      <c r="AW13" s="316"/>
      <c r="AX13" s="308"/>
      <c r="AY13" s="317"/>
      <c r="AZ13" s="318"/>
      <c r="BA13" s="319"/>
      <c r="BB13" s="308"/>
      <c r="BC13" s="317"/>
      <c r="BD13" s="320"/>
      <c r="BF13" s="152"/>
      <c r="BG13" s="151"/>
      <c r="BH13" s="151"/>
      <c r="BI13" s="151"/>
      <c r="BJ13" s="151"/>
      <c r="BK13" s="151"/>
    </row>
    <row r="14" spans="1:63" ht="18" customHeight="1">
      <c r="A14" s="324">
        <v>2</v>
      </c>
      <c r="B14" s="1231" t="s">
        <v>249</v>
      </c>
      <c r="C14" s="1232"/>
      <c r="D14" s="1232"/>
      <c r="E14" s="1232"/>
      <c r="F14" s="1232"/>
      <c r="G14" s="1232"/>
      <c r="H14" s="1232"/>
      <c r="I14" s="1232"/>
      <c r="J14" s="1232"/>
      <c r="K14" s="1232"/>
      <c r="L14" s="1232"/>
      <c r="M14" s="1232"/>
      <c r="N14" s="1232"/>
      <c r="O14" s="1232"/>
      <c r="P14" s="1232"/>
      <c r="Q14" s="1232"/>
      <c r="R14" s="1232"/>
      <c r="S14" s="1232"/>
      <c r="T14" s="1233"/>
      <c r="U14" s="306"/>
      <c r="V14" s="307"/>
      <c r="W14" s="306"/>
      <c r="X14" s="306"/>
      <c r="Y14" s="306"/>
      <c r="Z14" s="306"/>
      <c r="AA14" s="307"/>
      <c r="AB14" s="306"/>
      <c r="AC14" s="306"/>
      <c r="AD14" s="308"/>
      <c r="AE14" s="307"/>
      <c r="AF14" s="308"/>
      <c r="AG14" s="309"/>
      <c r="AH14" s="1234">
        <f aca="true" t="shared" si="0" ref="AH14:AH33">AJ14/30</f>
        <v>0</v>
      </c>
      <c r="AI14" s="1235"/>
      <c r="AJ14" s="1236"/>
      <c r="AK14" s="1019"/>
      <c r="AL14" s="1234">
        <f aca="true" t="shared" si="1" ref="AL14:AL33">SUM(AN14:AS14)</f>
        <v>0</v>
      </c>
      <c r="AM14" s="1235"/>
      <c r="AN14" s="1237"/>
      <c r="AO14" s="1238"/>
      <c r="AP14" s="1237"/>
      <c r="AQ14" s="1238"/>
      <c r="AR14" s="1237"/>
      <c r="AS14" s="1249"/>
      <c r="AT14" s="313"/>
      <c r="AU14" s="1246">
        <f aca="true" t="shared" si="2" ref="AU14:AU33">AJ14-AL14</f>
        <v>0</v>
      </c>
      <c r="AV14" s="1247"/>
      <c r="AW14" s="316"/>
      <c r="AX14" s="308"/>
      <c r="AY14" s="317"/>
      <c r="AZ14" s="318"/>
      <c r="BA14" s="319"/>
      <c r="BB14" s="308"/>
      <c r="BC14" s="317"/>
      <c r="BD14" s="320"/>
      <c r="BF14" s="152" t="e">
        <f aca="true" t="shared" si="3" ref="BF14:BF34">AU14/AJ14</f>
        <v>#DIV/0!</v>
      </c>
      <c r="BG14" s="151"/>
      <c r="BH14" s="151"/>
      <c r="BI14" s="151"/>
      <c r="BJ14" s="151"/>
      <c r="BK14" s="151" t="s">
        <v>203</v>
      </c>
    </row>
    <row r="15" spans="1:63" ht="18" customHeight="1">
      <c r="A15" s="764">
        <v>3</v>
      </c>
      <c r="B15" s="971" t="s">
        <v>250</v>
      </c>
      <c r="C15" s="972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2"/>
      <c r="O15" s="972"/>
      <c r="P15" s="972"/>
      <c r="Q15" s="972"/>
      <c r="R15" s="972"/>
      <c r="S15" s="972"/>
      <c r="T15" s="973"/>
      <c r="U15" s="306"/>
      <c r="V15" s="307"/>
      <c r="W15" s="306"/>
      <c r="X15" s="306"/>
      <c r="Y15" s="306"/>
      <c r="Z15" s="306"/>
      <c r="AA15" s="307"/>
      <c r="AB15" s="306"/>
      <c r="AC15" s="306"/>
      <c r="AD15" s="308"/>
      <c r="AE15" s="307"/>
      <c r="AF15" s="308"/>
      <c r="AG15" s="309"/>
      <c r="AH15" s="1234">
        <f t="shared" si="0"/>
        <v>0</v>
      </c>
      <c r="AI15" s="1235"/>
      <c r="AJ15" s="1236"/>
      <c r="AK15" s="1019"/>
      <c r="AL15" s="1234">
        <f t="shared" si="1"/>
        <v>0</v>
      </c>
      <c r="AM15" s="1235"/>
      <c r="AN15" s="1237"/>
      <c r="AO15" s="1238"/>
      <c r="AP15" s="1237"/>
      <c r="AQ15" s="1238"/>
      <c r="AR15" s="1237"/>
      <c r="AS15" s="1249"/>
      <c r="AT15" s="313"/>
      <c r="AU15" s="1246">
        <f t="shared" si="2"/>
        <v>0</v>
      </c>
      <c r="AV15" s="1247"/>
      <c r="AW15" s="316"/>
      <c r="AX15" s="308"/>
      <c r="AY15" s="317"/>
      <c r="AZ15" s="318"/>
      <c r="BA15" s="319"/>
      <c r="BB15" s="308"/>
      <c r="BC15" s="317"/>
      <c r="BD15" s="320"/>
      <c r="BF15" s="152" t="e">
        <f t="shared" si="3"/>
        <v>#DIV/0!</v>
      </c>
      <c r="BG15" s="151"/>
      <c r="BH15" s="151"/>
      <c r="BI15" s="151"/>
      <c r="BJ15" s="151"/>
      <c r="BK15" s="151" t="s">
        <v>203</v>
      </c>
    </row>
    <row r="16" spans="1:63" ht="18" customHeight="1">
      <c r="A16" s="765">
        <v>4</v>
      </c>
      <c r="B16" s="930" t="s">
        <v>412</v>
      </c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2"/>
      <c r="U16" s="306"/>
      <c r="V16" s="307"/>
      <c r="W16" s="306"/>
      <c r="X16" s="306"/>
      <c r="Y16" s="306"/>
      <c r="Z16" s="306"/>
      <c r="AA16" s="307"/>
      <c r="AB16" s="306"/>
      <c r="AC16" s="306"/>
      <c r="AD16" s="308"/>
      <c r="AE16" s="307"/>
      <c r="AF16" s="308"/>
      <c r="AG16" s="309"/>
      <c r="AH16" s="1234">
        <f t="shared" si="0"/>
        <v>0</v>
      </c>
      <c r="AI16" s="1235"/>
      <c r="AJ16" s="1236"/>
      <c r="AK16" s="1019"/>
      <c r="AL16" s="1234">
        <f t="shared" si="1"/>
        <v>0</v>
      </c>
      <c r="AM16" s="1235"/>
      <c r="AN16" s="1237"/>
      <c r="AO16" s="1238"/>
      <c r="AP16" s="1237"/>
      <c r="AQ16" s="1238"/>
      <c r="AR16" s="1237"/>
      <c r="AS16" s="1238"/>
      <c r="AT16" s="313"/>
      <c r="AU16" s="1246">
        <f t="shared" si="2"/>
        <v>0</v>
      </c>
      <c r="AV16" s="1247"/>
      <c r="AW16" s="316"/>
      <c r="AX16" s="308"/>
      <c r="AY16" s="317"/>
      <c r="AZ16" s="318"/>
      <c r="BA16" s="319"/>
      <c r="BB16" s="308"/>
      <c r="BC16" s="317"/>
      <c r="BD16" s="320"/>
      <c r="BF16" s="152" t="e">
        <f t="shared" si="3"/>
        <v>#DIV/0!</v>
      </c>
      <c r="BG16" s="151"/>
      <c r="BH16" s="151"/>
      <c r="BI16" s="151"/>
      <c r="BJ16" s="151"/>
      <c r="BK16" s="151" t="s">
        <v>203</v>
      </c>
    </row>
    <row r="17" spans="1:63" ht="18" customHeight="1">
      <c r="A17" s="765">
        <v>5</v>
      </c>
      <c r="B17" s="930" t="s">
        <v>251</v>
      </c>
      <c r="C17" s="931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2"/>
      <c r="U17" s="306"/>
      <c r="V17" s="307"/>
      <c r="W17" s="306"/>
      <c r="X17" s="306"/>
      <c r="Y17" s="306"/>
      <c r="Z17" s="306"/>
      <c r="AA17" s="307"/>
      <c r="AB17" s="306"/>
      <c r="AC17" s="306"/>
      <c r="AD17" s="308"/>
      <c r="AE17" s="307"/>
      <c r="AF17" s="308"/>
      <c r="AG17" s="309"/>
      <c r="AH17" s="1250">
        <f t="shared" si="0"/>
        <v>0</v>
      </c>
      <c r="AI17" s="1251"/>
      <c r="AJ17" s="1236"/>
      <c r="AK17" s="1252"/>
      <c r="AL17" s="1250">
        <f t="shared" si="1"/>
        <v>0</v>
      </c>
      <c r="AM17" s="1251"/>
      <c r="AN17" s="1237"/>
      <c r="AO17" s="1238"/>
      <c r="AP17" s="1237"/>
      <c r="AQ17" s="1238"/>
      <c r="AR17" s="1237"/>
      <c r="AS17" s="1238"/>
      <c r="AT17" s="318"/>
      <c r="AU17" s="1253">
        <f t="shared" si="2"/>
        <v>0</v>
      </c>
      <c r="AV17" s="1254"/>
      <c r="AW17" s="316"/>
      <c r="AX17" s="308"/>
      <c r="AY17" s="317"/>
      <c r="AZ17" s="318"/>
      <c r="BA17" s="319"/>
      <c r="BB17" s="308"/>
      <c r="BC17" s="317"/>
      <c r="BD17" s="320"/>
      <c r="BF17" s="152" t="e">
        <f t="shared" si="3"/>
        <v>#DIV/0!</v>
      </c>
      <c r="BG17" s="151"/>
      <c r="BH17" s="151"/>
      <c r="BI17" s="151"/>
      <c r="BJ17" s="151"/>
      <c r="BK17" s="151" t="s">
        <v>203</v>
      </c>
    </row>
    <row r="18" spans="1:63" ht="18" customHeight="1">
      <c r="A18" s="765">
        <v>6</v>
      </c>
      <c r="B18" s="930" t="s">
        <v>252</v>
      </c>
      <c r="C18" s="931"/>
      <c r="D18" s="931"/>
      <c r="E18" s="931"/>
      <c r="F18" s="931"/>
      <c r="G18" s="931"/>
      <c r="H18" s="931"/>
      <c r="I18" s="931"/>
      <c r="J18" s="931"/>
      <c r="K18" s="931"/>
      <c r="L18" s="931"/>
      <c r="M18" s="931"/>
      <c r="N18" s="931"/>
      <c r="O18" s="931"/>
      <c r="P18" s="931"/>
      <c r="Q18" s="931"/>
      <c r="R18" s="931"/>
      <c r="S18" s="931"/>
      <c r="T18" s="932"/>
      <c r="U18" s="328"/>
      <c r="V18" s="329"/>
      <c r="W18" s="330"/>
      <c r="X18" s="330"/>
      <c r="Y18" s="296"/>
      <c r="Z18" s="296"/>
      <c r="AA18" s="331"/>
      <c r="AB18" s="296"/>
      <c r="AC18" s="296"/>
      <c r="AD18" s="332"/>
      <c r="AE18" s="331"/>
      <c r="AF18" s="332"/>
      <c r="AG18" s="333"/>
      <c r="AH18" s="1234">
        <f t="shared" si="0"/>
        <v>0</v>
      </c>
      <c r="AI18" s="1235"/>
      <c r="AJ18" s="1255"/>
      <c r="AK18" s="1019"/>
      <c r="AL18" s="1234">
        <f t="shared" si="1"/>
        <v>0</v>
      </c>
      <c r="AM18" s="1235"/>
      <c r="AN18" s="1237"/>
      <c r="AO18" s="1238"/>
      <c r="AP18" s="1237"/>
      <c r="AQ18" s="1238"/>
      <c r="AR18" s="1256"/>
      <c r="AS18" s="1256"/>
      <c r="AT18" s="313"/>
      <c r="AU18" s="1257">
        <f t="shared" si="2"/>
        <v>0</v>
      </c>
      <c r="AV18" s="1247"/>
      <c r="AW18" s="316"/>
      <c r="AX18" s="308"/>
      <c r="AY18" s="317"/>
      <c r="AZ18" s="214"/>
      <c r="BA18" s="319"/>
      <c r="BB18" s="146"/>
      <c r="BC18" s="317"/>
      <c r="BD18" s="147"/>
      <c r="BF18" s="152" t="e">
        <f t="shared" si="3"/>
        <v>#DIV/0!</v>
      </c>
      <c r="BG18" s="151"/>
      <c r="BH18" s="151"/>
      <c r="BI18" s="151"/>
      <c r="BJ18" s="151"/>
      <c r="BK18" s="151" t="s">
        <v>204</v>
      </c>
    </row>
    <row r="19" spans="1:63" ht="18" customHeight="1">
      <c r="A19" s="765">
        <v>7</v>
      </c>
      <c r="B19" s="930" t="s">
        <v>253</v>
      </c>
      <c r="C19" s="931"/>
      <c r="D19" s="931"/>
      <c r="E19" s="931"/>
      <c r="F19" s="931"/>
      <c r="G19" s="931"/>
      <c r="H19" s="931"/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1"/>
      <c r="T19" s="932"/>
      <c r="U19" s="296"/>
      <c r="V19" s="331"/>
      <c r="W19" s="296"/>
      <c r="X19" s="296"/>
      <c r="Y19" s="306"/>
      <c r="Z19" s="306"/>
      <c r="AA19" s="307"/>
      <c r="AB19" s="306"/>
      <c r="AC19" s="306"/>
      <c r="AD19" s="308"/>
      <c r="AE19" s="307"/>
      <c r="AF19" s="308"/>
      <c r="AG19" s="309"/>
      <c r="AH19" s="1250">
        <f t="shared" si="0"/>
        <v>0</v>
      </c>
      <c r="AI19" s="1251"/>
      <c r="AJ19" s="1258"/>
      <c r="AK19" s="1034"/>
      <c r="AL19" s="1250">
        <f t="shared" si="1"/>
        <v>0</v>
      </c>
      <c r="AM19" s="1251"/>
      <c r="AN19" s="1243"/>
      <c r="AO19" s="1244"/>
      <c r="AP19" s="1243"/>
      <c r="AQ19" s="1244"/>
      <c r="AR19" s="1243"/>
      <c r="AS19" s="1244"/>
      <c r="AT19" s="313"/>
      <c r="AU19" s="1259">
        <f t="shared" si="2"/>
        <v>0</v>
      </c>
      <c r="AV19" s="1254"/>
      <c r="AW19" s="316"/>
      <c r="AX19" s="308"/>
      <c r="AY19" s="317"/>
      <c r="AZ19" s="318"/>
      <c r="BA19" s="319"/>
      <c r="BB19" s="308"/>
      <c r="BC19" s="317"/>
      <c r="BD19" s="320"/>
      <c r="BF19" s="152" t="e">
        <f t="shared" si="3"/>
        <v>#DIV/0!</v>
      </c>
      <c r="BG19" s="151"/>
      <c r="BH19" s="151"/>
      <c r="BI19" s="151"/>
      <c r="BJ19" s="151"/>
      <c r="BK19" s="151" t="s">
        <v>203</v>
      </c>
    </row>
    <row r="20" spans="1:63" ht="18" customHeight="1">
      <c r="A20" s="765">
        <v>8</v>
      </c>
      <c r="B20" s="930" t="s">
        <v>254</v>
      </c>
      <c r="C20" s="93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  <c r="O20" s="931"/>
      <c r="P20" s="931"/>
      <c r="Q20" s="931"/>
      <c r="R20" s="931"/>
      <c r="S20" s="931"/>
      <c r="T20" s="932"/>
      <c r="U20" s="306"/>
      <c r="V20" s="307"/>
      <c r="W20" s="306"/>
      <c r="X20" s="306"/>
      <c r="Y20" s="306"/>
      <c r="Z20" s="306"/>
      <c r="AA20" s="307"/>
      <c r="AB20" s="306"/>
      <c r="AC20" s="306"/>
      <c r="AD20" s="308"/>
      <c r="AE20" s="307"/>
      <c r="AF20" s="308"/>
      <c r="AG20" s="309"/>
      <c r="AH20" s="1250">
        <f t="shared" si="0"/>
        <v>0</v>
      </c>
      <c r="AI20" s="1251"/>
      <c r="AJ20" s="1236"/>
      <c r="AK20" s="1019"/>
      <c r="AL20" s="1250">
        <f t="shared" si="1"/>
        <v>0</v>
      </c>
      <c r="AM20" s="1251"/>
      <c r="AN20" s="1237"/>
      <c r="AO20" s="1238"/>
      <c r="AP20" s="1237"/>
      <c r="AQ20" s="1238"/>
      <c r="AR20" s="1237"/>
      <c r="AS20" s="1238"/>
      <c r="AT20" s="313"/>
      <c r="AU20" s="1257">
        <f t="shared" si="2"/>
        <v>0</v>
      </c>
      <c r="AV20" s="1247"/>
      <c r="AW20" s="316"/>
      <c r="AX20" s="308"/>
      <c r="AY20" s="317"/>
      <c r="AZ20" s="335"/>
      <c r="BA20" s="319"/>
      <c r="BB20" s="308"/>
      <c r="BC20" s="317"/>
      <c r="BD20" s="320"/>
      <c r="BF20" s="152" t="e">
        <f t="shared" si="3"/>
        <v>#DIV/0!</v>
      </c>
      <c r="BG20" s="151"/>
      <c r="BH20" s="151"/>
      <c r="BI20" s="151"/>
      <c r="BJ20" s="151"/>
      <c r="BK20" s="151" t="s">
        <v>203</v>
      </c>
    </row>
    <row r="21" spans="1:63" ht="18" customHeight="1">
      <c r="A21" s="765">
        <v>9</v>
      </c>
      <c r="B21" s="930" t="s">
        <v>255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2"/>
      <c r="U21" s="306"/>
      <c r="V21" s="307"/>
      <c r="W21" s="306"/>
      <c r="X21" s="306"/>
      <c r="Y21" s="306"/>
      <c r="Z21" s="306"/>
      <c r="AA21" s="307"/>
      <c r="AB21" s="306"/>
      <c r="AC21" s="306"/>
      <c r="AD21" s="308"/>
      <c r="AE21" s="307"/>
      <c r="AF21" s="308"/>
      <c r="AG21" s="309"/>
      <c r="AH21" s="1250">
        <f t="shared" si="0"/>
        <v>0</v>
      </c>
      <c r="AI21" s="1251"/>
      <c r="AJ21" s="1236"/>
      <c r="AK21" s="1019"/>
      <c r="AL21" s="1250">
        <f t="shared" si="1"/>
        <v>0</v>
      </c>
      <c r="AM21" s="1251"/>
      <c r="AN21" s="1237"/>
      <c r="AO21" s="1238"/>
      <c r="AP21" s="1237"/>
      <c r="AQ21" s="1238"/>
      <c r="AR21" s="1237"/>
      <c r="AS21" s="1249"/>
      <c r="AT21" s="313"/>
      <c r="AU21" s="1257">
        <f t="shared" si="2"/>
        <v>0</v>
      </c>
      <c r="AV21" s="1247"/>
      <c r="AW21" s="316"/>
      <c r="AX21" s="308"/>
      <c r="AY21" s="317"/>
      <c r="AZ21" s="318"/>
      <c r="BA21" s="319"/>
      <c r="BB21" s="308"/>
      <c r="BC21" s="317"/>
      <c r="BD21" s="320"/>
      <c r="BF21" s="152" t="e">
        <f t="shared" si="3"/>
        <v>#DIV/0!</v>
      </c>
      <c r="BG21" s="151"/>
      <c r="BH21" s="151"/>
      <c r="BI21" s="151"/>
      <c r="BJ21" s="151"/>
      <c r="BK21" s="151" t="s">
        <v>203</v>
      </c>
    </row>
    <row r="22" spans="1:63" ht="18" customHeight="1">
      <c r="A22" s="765">
        <v>10</v>
      </c>
      <c r="B22" s="930" t="s">
        <v>256</v>
      </c>
      <c r="C22" s="931"/>
      <c r="D22" s="931"/>
      <c r="E22" s="931"/>
      <c r="F22" s="931"/>
      <c r="G22" s="931"/>
      <c r="H22" s="931"/>
      <c r="I22" s="931"/>
      <c r="J22" s="931"/>
      <c r="K22" s="931"/>
      <c r="L22" s="931"/>
      <c r="M22" s="931"/>
      <c r="N22" s="931"/>
      <c r="O22" s="931"/>
      <c r="P22" s="931"/>
      <c r="Q22" s="931"/>
      <c r="R22" s="931"/>
      <c r="S22" s="931"/>
      <c r="T22" s="932"/>
      <c r="U22" s="306"/>
      <c r="V22" s="307"/>
      <c r="W22" s="306"/>
      <c r="X22" s="306"/>
      <c r="Y22" s="306"/>
      <c r="Z22" s="306"/>
      <c r="AA22" s="307"/>
      <c r="AB22" s="336"/>
      <c r="AC22" s="336"/>
      <c r="AD22" s="308"/>
      <c r="AE22" s="307"/>
      <c r="AF22" s="308"/>
      <c r="AG22" s="309"/>
      <c r="AH22" s="1250">
        <f t="shared" si="0"/>
        <v>0</v>
      </c>
      <c r="AI22" s="1251"/>
      <c r="AJ22" s="1236"/>
      <c r="AK22" s="1019"/>
      <c r="AL22" s="1250">
        <f t="shared" si="1"/>
        <v>0</v>
      </c>
      <c r="AM22" s="1251"/>
      <c r="AN22" s="1260"/>
      <c r="AO22" s="1261"/>
      <c r="AP22" s="1260"/>
      <c r="AQ22" s="1261"/>
      <c r="AR22" s="1260"/>
      <c r="AS22" s="1261"/>
      <c r="AT22" s="313"/>
      <c r="AU22" s="1257">
        <f t="shared" si="2"/>
        <v>0</v>
      </c>
      <c r="AV22" s="1247"/>
      <c r="AW22" s="316"/>
      <c r="AX22" s="308"/>
      <c r="AY22" s="317"/>
      <c r="AZ22" s="318"/>
      <c r="BA22" s="319"/>
      <c r="BB22" s="308"/>
      <c r="BC22" s="317"/>
      <c r="BD22" s="320"/>
      <c r="BF22" s="152" t="e">
        <f t="shared" si="3"/>
        <v>#DIV/0!</v>
      </c>
      <c r="BG22" s="151"/>
      <c r="BH22" s="151"/>
      <c r="BI22" s="151"/>
      <c r="BJ22" s="151"/>
      <c r="BK22" s="151" t="s">
        <v>258</v>
      </c>
    </row>
    <row r="23" spans="1:63" ht="18" customHeight="1">
      <c r="A23" s="765">
        <v>11</v>
      </c>
      <c r="B23" s="930" t="s">
        <v>257</v>
      </c>
      <c r="C23" s="931"/>
      <c r="D23" s="931"/>
      <c r="E23" s="931"/>
      <c r="F23" s="931"/>
      <c r="G23" s="931"/>
      <c r="H23" s="931"/>
      <c r="I23" s="931"/>
      <c r="J23" s="931"/>
      <c r="K23" s="931"/>
      <c r="L23" s="931"/>
      <c r="M23" s="931"/>
      <c r="N23" s="931"/>
      <c r="O23" s="931"/>
      <c r="P23" s="931"/>
      <c r="Q23" s="931"/>
      <c r="R23" s="931"/>
      <c r="S23" s="931"/>
      <c r="T23" s="932"/>
      <c r="U23" s="306"/>
      <c r="V23" s="307"/>
      <c r="W23" s="306"/>
      <c r="X23" s="306"/>
      <c r="Y23" s="306"/>
      <c r="Z23" s="306"/>
      <c r="AA23" s="307"/>
      <c r="AB23" s="306"/>
      <c r="AC23" s="306"/>
      <c r="AD23" s="308"/>
      <c r="AE23" s="307"/>
      <c r="AF23" s="308"/>
      <c r="AG23" s="309"/>
      <c r="AH23" s="1250">
        <f t="shared" si="0"/>
        <v>0</v>
      </c>
      <c r="AI23" s="1251"/>
      <c r="AJ23" s="1236"/>
      <c r="AK23" s="1019"/>
      <c r="AL23" s="1250">
        <f t="shared" si="1"/>
        <v>0</v>
      </c>
      <c r="AM23" s="1251"/>
      <c r="AN23" s="1237"/>
      <c r="AO23" s="1238"/>
      <c r="AP23" s="1237"/>
      <c r="AQ23" s="1238"/>
      <c r="AR23" s="1237"/>
      <c r="AS23" s="1238"/>
      <c r="AT23" s="313"/>
      <c r="AU23" s="1257">
        <f t="shared" si="2"/>
        <v>0</v>
      </c>
      <c r="AV23" s="1247"/>
      <c r="AW23" s="316"/>
      <c r="AX23" s="308"/>
      <c r="AY23" s="317"/>
      <c r="AZ23" s="318"/>
      <c r="BA23" s="319"/>
      <c r="BB23" s="308"/>
      <c r="BC23" s="317"/>
      <c r="BD23" s="320"/>
      <c r="BF23" s="152" t="e">
        <f t="shared" si="3"/>
        <v>#DIV/0!</v>
      </c>
      <c r="BG23" s="151"/>
      <c r="BH23" s="151"/>
      <c r="BI23" s="151"/>
      <c r="BJ23" s="151"/>
      <c r="BK23" s="151" t="s">
        <v>260</v>
      </c>
    </row>
    <row r="24" spans="1:63" ht="18" customHeight="1">
      <c r="A24" s="765">
        <v>12</v>
      </c>
      <c r="B24" s="930" t="s">
        <v>259</v>
      </c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  <c r="N24" s="931"/>
      <c r="O24" s="931"/>
      <c r="P24" s="931"/>
      <c r="Q24" s="931"/>
      <c r="R24" s="931"/>
      <c r="S24" s="931"/>
      <c r="T24" s="932"/>
      <c r="U24" s="306"/>
      <c r="V24" s="307"/>
      <c r="W24" s="306"/>
      <c r="X24" s="306"/>
      <c r="Y24" s="306"/>
      <c r="Z24" s="306"/>
      <c r="AA24" s="307"/>
      <c r="AB24" s="306"/>
      <c r="AC24" s="306"/>
      <c r="AD24" s="308"/>
      <c r="AE24" s="307"/>
      <c r="AF24" s="308"/>
      <c r="AG24" s="309"/>
      <c r="AH24" s="1250">
        <f t="shared" si="0"/>
        <v>0</v>
      </c>
      <c r="AI24" s="1251"/>
      <c r="AJ24" s="1236"/>
      <c r="AK24" s="1019"/>
      <c r="AL24" s="1250">
        <f t="shared" si="1"/>
        <v>0</v>
      </c>
      <c r="AM24" s="1251"/>
      <c r="AN24" s="1237"/>
      <c r="AO24" s="1238"/>
      <c r="AP24" s="1237"/>
      <c r="AQ24" s="1238"/>
      <c r="AR24" s="1237"/>
      <c r="AS24" s="1238"/>
      <c r="AT24" s="313"/>
      <c r="AU24" s="1257">
        <f t="shared" si="2"/>
        <v>0</v>
      </c>
      <c r="AV24" s="1247"/>
      <c r="AW24" s="316"/>
      <c r="AX24" s="308"/>
      <c r="AY24" s="317"/>
      <c r="AZ24" s="318"/>
      <c r="BA24" s="319"/>
      <c r="BB24" s="308"/>
      <c r="BC24" s="317"/>
      <c r="BD24" s="320"/>
      <c r="BF24" s="152" t="e">
        <f t="shared" si="3"/>
        <v>#DIV/0!</v>
      </c>
      <c r="BG24" s="151"/>
      <c r="BH24" s="151"/>
      <c r="BI24" s="151"/>
      <c r="BJ24" s="151"/>
      <c r="BK24" s="151" t="s">
        <v>260</v>
      </c>
    </row>
    <row r="25" spans="1:63" ht="18" customHeight="1">
      <c r="A25" s="765">
        <v>13</v>
      </c>
      <c r="B25" s="930" t="s">
        <v>261</v>
      </c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  <c r="N25" s="931"/>
      <c r="O25" s="931"/>
      <c r="P25" s="931"/>
      <c r="Q25" s="931"/>
      <c r="R25" s="931"/>
      <c r="S25" s="931"/>
      <c r="T25" s="932"/>
      <c r="U25" s="337"/>
      <c r="V25" s="307"/>
      <c r="W25" s="337"/>
      <c r="X25" s="336"/>
      <c r="Y25" s="336"/>
      <c r="Z25" s="336"/>
      <c r="AA25" s="338"/>
      <c r="AB25" s="336"/>
      <c r="AC25" s="336"/>
      <c r="AD25" s="339"/>
      <c r="AE25" s="340"/>
      <c r="AF25" s="339"/>
      <c r="AG25" s="309"/>
      <c r="AH25" s="1250">
        <f t="shared" si="0"/>
        <v>0</v>
      </c>
      <c r="AI25" s="1251"/>
      <c r="AJ25" s="1236"/>
      <c r="AK25" s="1262"/>
      <c r="AL25" s="1250">
        <f t="shared" si="1"/>
        <v>0</v>
      </c>
      <c r="AM25" s="1251"/>
      <c r="AN25" s="1237"/>
      <c r="AO25" s="1238"/>
      <c r="AP25" s="1237"/>
      <c r="AQ25" s="1238"/>
      <c r="AR25" s="1237"/>
      <c r="AS25" s="1238"/>
      <c r="AT25" s="318"/>
      <c r="AU25" s="1257">
        <f t="shared" si="2"/>
        <v>0</v>
      </c>
      <c r="AV25" s="1247"/>
      <c r="AW25" s="342"/>
      <c r="AX25" s="339"/>
      <c r="AY25" s="343"/>
      <c r="AZ25" s="344"/>
      <c r="BA25" s="345"/>
      <c r="BB25" s="346"/>
      <c r="BC25" s="343"/>
      <c r="BD25" s="347"/>
      <c r="BF25" s="152" t="e">
        <f t="shared" si="3"/>
        <v>#DIV/0!</v>
      </c>
      <c r="BG25" s="151"/>
      <c r="BH25" s="151"/>
      <c r="BI25" s="151"/>
      <c r="BJ25" s="151"/>
      <c r="BK25" s="151" t="s">
        <v>260</v>
      </c>
    </row>
    <row r="26" spans="1:63" ht="18" customHeight="1">
      <c r="A26" s="765">
        <v>14</v>
      </c>
      <c r="B26" s="930" t="s">
        <v>262</v>
      </c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  <c r="N26" s="931"/>
      <c r="O26" s="931"/>
      <c r="P26" s="931"/>
      <c r="Q26" s="931"/>
      <c r="R26" s="931"/>
      <c r="S26" s="931"/>
      <c r="T26" s="932"/>
      <c r="U26" s="306"/>
      <c r="V26" s="340"/>
      <c r="W26" s="306"/>
      <c r="X26" s="348"/>
      <c r="Y26" s="348"/>
      <c r="Z26" s="348"/>
      <c r="AA26" s="349"/>
      <c r="AB26" s="348"/>
      <c r="AC26" s="348"/>
      <c r="AD26" s="308"/>
      <c r="AE26" s="307"/>
      <c r="AF26" s="308"/>
      <c r="AG26" s="350"/>
      <c r="AH26" s="1263">
        <f t="shared" si="0"/>
        <v>0</v>
      </c>
      <c r="AI26" s="1264"/>
      <c r="AJ26" s="1236"/>
      <c r="AK26" s="1019"/>
      <c r="AL26" s="1263">
        <f t="shared" si="1"/>
        <v>0</v>
      </c>
      <c r="AM26" s="1264"/>
      <c r="AN26" s="1237"/>
      <c r="AO26" s="1238"/>
      <c r="AP26" s="1237"/>
      <c r="AQ26" s="1238"/>
      <c r="AR26" s="1237"/>
      <c r="AS26" s="1249"/>
      <c r="AT26" s="351"/>
      <c r="AU26" s="1265">
        <f t="shared" si="2"/>
        <v>0</v>
      </c>
      <c r="AV26" s="1266"/>
      <c r="AW26" s="316"/>
      <c r="AX26" s="308"/>
      <c r="AY26" s="317"/>
      <c r="AZ26" s="318"/>
      <c r="BA26" s="319"/>
      <c r="BB26" s="308"/>
      <c r="BC26" s="317"/>
      <c r="BD26" s="320"/>
      <c r="BF26" s="152" t="e">
        <f t="shared" si="3"/>
        <v>#DIV/0!</v>
      </c>
      <c r="BG26" s="151"/>
      <c r="BH26" s="151"/>
      <c r="BI26" s="151"/>
      <c r="BJ26" s="151"/>
      <c r="BK26" s="151" t="s">
        <v>264</v>
      </c>
    </row>
    <row r="27" spans="1:63" ht="18" customHeight="1">
      <c r="A27" s="765">
        <v>15</v>
      </c>
      <c r="B27" s="930" t="s">
        <v>263</v>
      </c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2"/>
      <c r="U27" s="306"/>
      <c r="V27" s="307"/>
      <c r="W27" s="306"/>
      <c r="X27" s="306"/>
      <c r="Y27" s="306"/>
      <c r="Z27" s="306"/>
      <c r="AA27" s="307"/>
      <c r="AB27" s="306"/>
      <c r="AC27" s="306"/>
      <c r="AD27" s="308"/>
      <c r="AE27" s="307"/>
      <c r="AF27" s="308"/>
      <c r="AG27" s="309"/>
      <c r="AH27" s="1250">
        <f t="shared" si="0"/>
        <v>0</v>
      </c>
      <c r="AI27" s="1251"/>
      <c r="AJ27" s="1236"/>
      <c r="AK27" s="1019"/>
      <c r="AL27" s="1250">
        <f t="shared" si="1"/>
        <v>0</v>
      </c>
      <c r="AM27" s="1251"/>
      <c r="AN27" s="1237"/>
      <c r="AO27" s="1238"/>
      <c r="AP27" s="1237"/>
      <c r="AQ27" s="1238"/>
      <c r="AR27" s="1237"/>
      <c r="AS27" s="1249"/>
      <c r="AT27" s="318"/>
      <c r="AU27" s="1259">
        <f t="shared" si="2"/>
        <v>0</v>
      </c>
      <c r="AV27" s="1254"/>
      <c r="AW27" s="316"/>
      <c r="AX27" s="308"/>
      <c r="AY27" s="317"/>
      <c r="AZ27" s="318"/>
      <c r="BA27" s="319"/>
      <c r="BB27" s="308"/>
      <c r="BC27" s="317"/>
      <c r="BD27" s="320"/>
      <c r="BF27" s="152" t="e">
        <f t="shared" si="3"/>
        <v>#DIV/0!</v>
      </c>
      <c r="BG27" s="151"/>
      <c r="BH27" s="151"/>
      <c r="BI27" s="151"/>
      <c r="BJ27" s="151"/>
      <c r="BK27" s="151" t="s">
        <v>264</v>
      </c>
    </row>
    <row r="28" spans="1:63" ht="18" customHeight="1">
      <c r="A28" s="765">
        <v>16</v>
      </c>
      <c r="B28" s="930" t="s">
        <v>265</v>
      </c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931"/>
      <c r="O28" s="931"/>
      <c r="P28" s="931"/>
      <c r="Q28" s="931"/>
      <c r="R28" s="931"/>
      <c r="S28" s="931"/>
      <c r="T28" s="932"/>
      <c r="U28" s="306"/>
      <c r="V28" s="307"/>
      <c r="W28" s="336"/>
      <c r="X28" s="306"/>
      <c r="Y28" s="306"/>
      <c r="Z28" s="306"/>
      <c r="AA28" s="307"/>
      <c r="AB28" s="306"/>
      <c r="AC28" s="306"/>
      <c r="AD28" s="308"/>
      <c r="AE28" s="307"/>
      <c r="AF28" s="308"/>
      <c r="AG28" s="309"/>
      <c r="AH28" s="1250">
        <f t="shared" si="0"/>
        <v>0</v>
      </c>
      <c r="AI28" s="1251"/>
      <c r="AJ28" s="1236"/>
      <c r="AK28" s="1019"/>
      <c r="AL28" s="1250">
        <f t="shared" si="1"/>
        <v>0</v>
      </c>
      <c r="AM28" s="1251"/>
      <c r="AN28" s="1237"/>
      <c r="AO28" s="1238"/>
      <c r="AP28" s="1237"/>
      <c r="AQ28" s="1238"/>
      <c r="AR28" s="1237"/>
      <c r="AS28" s="1238"/>
      <c r="AT28" s="318"/>
      <c r="AU28" s="1259">
        <f t="shared" si="2"/>
        <v>0</v>
      </c>
      <c r="AV28" s="1254"/>
      <c r="AW28" s="316"/>
      <c r="AX28" s="308"/>
      <c r="AY28" s="317"/>
      <c r="AZ28" s="318"/>
      <c r="BA28" s="319"/>
      <c r="BB28" s="308"/>
      <c r="BC28" s="317"/>
      <c r="BD28" s="320"/>
      <c r="BF28" s="152" t="e">
        <f t="shared" si="3"/>
        <v>#DIV/0!</v>
      </c>
      <c r="BG28" s="151"/>
      <c r="BH28" s="151"/>
      <c r="BI28" s="151"/>
      <c r="BJ28" s="151"/>
      <c r="BK28" s="151" t="s">
        <v>203</v>
      </c>
    </row>
    <row r="29" spans="1:63" ht="18" customHeight="1">
      <c r="A29" s="765">
        <v>17</v>
      </c>
      <c r="B29" s="930" t="s">
        <v>266</v>
      </c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1"/>
      <c r="T29" s="932"/>
      <c r="U29" s="306"/>
      <c r="V29" s="307"/>
      <c r="W29" s="306"/>
      <c r="X29" s="306"/>
      <c r="Y29" s="306"/>
      <c r="Z29" s="306"/>
      <c r="AA29" s="307"/>
      <c r="AB29" s="306"/>
      <c r="AC29" s="306"/>
      <c r="AD29" s="308"/>
      <c r="AE29" s="307"/>
      <c r="AF29" s="308"/>
      <c r="AG29" s="309"/>
      <c r="AH29" s="1250">
        <f t="shared" si="0"/>
        <v>0</v>
      </c>
      <c r="AI29" s="1251"/>
      <c r="AJ29" s="1255"/>
      <c r="AK29" s="1022"/>
      <c r="AL29" s="1250">
        <f t="shared" si="1"/>
        <v>0</v>
      </c>
      <c r="AM29" s="1251"/>
      <c r="AN29" s="1237"/>
      <c r="AO29" s="1238"/>
      <c r="AP29" s="1237"/>
      <c r="AQ29" s="1238"/>
      <c r="AR29" s="1237"/>
      <c r="AS29" s="1249"/>
      <c r="AT29" s="318"/>
      <c r="AU29" s="1259">
        <f t="shared" si="2"/>
        <v>0</v>
      </c>
      <c r="AV29" s="1254"/>
      <c r="AW29" s="316"/>
      <c r="AX29" s="308"/>
      <c r="AY29" s="317"/>
      <c r="AZ29" s="318"/>
      <c r="BA29" s="319"/>
      <c r="BB29" s="308"/>
      <c r="BC29" s="317"/>
      <c r="BD29" s="320"/>
      <c r="BF29" s="152" t="e">
        <f t="shared" si="3"/>
        <v>#DIV/0!</v>
      </c>
      <c r="BG29" s="151"/>
      <c r="BH29" s="151"/>
      <c r="BI29" s="151"/>
      <c r="BJ29" s="151"/>
      <c r="BK29" s="151" t="s">
        <v>203</v>
      </c>
    </row>
    <row r="30" spans="1:63" ht="18" customHeight="1">
      <c r="A30" s="765">
        <v>18</v>
      </c>
      <c r="B30" s="930" t="s">
        <v>267</v>
      </c>
      <c r="C30" s="931"/>
      <c r="D30" s="931"/>
      <c r="E30" s="931"/>
      <c r="F30" s="931"/>
      <c r="G30" s="931"/>
      <c r="H30" s="931"/>
      <c r="I30" s="931"/>
      <c r="J30" s="931"/>
      <c r="K30" s="931"/>
      <c r="L30" s="931"/>
      <c r="M30" s="931"/>
      <c r="N30" s="931"/>
      <c r="O30" s="931"/>
      <c r="P30" s="931"/>
      <c r="Q30" s="931"/>
      <c r="R30" s="931"/>
      <c r="S30" s="931"/>
      <c r="T30" s="932"/>
      <c r="U30" s="306"/>
      <c r="V30" s="307"/>
      <c r="W30" s="306"/>
      <c r="X30" s="306"/>
      <c r="Y30" s="306"/>
      <c r="Z30" s="306"/>
      <c r="AA30" s="307"/>
      <c r="AB30" s="296"/>
      <c r="AC30" s="296"/>
      <c r="AD30" s="308"/>
      <c r="AE30" s="307"/>
      <c r="AF30" s="308"/>
      <c r="AG30" s="309"/>
      <c r="AH30" s="1250">
        <f t="shared" si="0"/>
        <v>0</v>
      </c>
      <c r="AI30" s="1251"/>
      <c r="AJ30" s="1255"/>
      <c r="AK30" s="1022"/>
      <c r="AL30" s="1250">
        <f t="shared" si="1"/>
        <v>0</v>
      </c>
      <c r="AM30" s="1251"/>
      <c r="AN30" s="1237"/>
      <c r="AO30" s="1238"/>
      <c r="AP30" s="1237"/>
      <c r="AQ30" s="1238"/>
      <c r="AR30" s="1237"/>
      <c r="AS30" s="1249"/>
      <c r="AT30" s="318"/>
      <c r="AU30" s="1259">
        <f t="shared" si="2"/>
        <v>0</v>
      </c>
      <c r="AV30" s="1254"/>
      <c r="AW30" s="316"/>
      <c r="AX30" s="308"/>
      <c r="AY30" s="317"/>
      <c r="AZ30" s="318"/>
      <c r="BA30" s="319"/>
      <c r="BB30" s="308"/>
      <c r="BC30" s="317"/>
      <c r="BD30" s="320"/>
      <c r="BF30" s="152" t="e">
        <f t="shared" si="3"/>
        <v>#DIV/0!</v>
      </c>
      <c r="BG30" s="151"/>
      <c r="BH30" s="151"/>
      <c r="BI30" s="151"/>
      <c r="BJ30" s="151"/>
      <c r="BK30" s="151" t="s">
        <v>203</v>
      </c>
    </row>
    <row r="31" spans="1:63" ht="18" customHeight="1">
      <c r="A31" s="765">
        <v>19</v>
      </c>
      <c r="B31" s="930" t="s">
        <v>268</v>
      </c>
      <c r="C31" s="931"/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2"/>
      <c r="U31" s="306"/>
      <c r="V31" s="307"/>
      <c r="W31" s="306"/>
      <c r="X31" s="306"/>
      <c r="Y31" s="306"/>
      <c r="Z31" s="306"/>
      <c r="AA31" s="307"/>
      <c r="AB31" s="296"/>
      <c r="AC31" s="296"/>
      <c r="AD31" s="308"/>
      <c r="AE31" s="307"/>
      <c r="AF31" s="308"/>
      <c r="AG31" s="309"/>
      <c r="AH31" s="1250">
        <f t="shared" si="0"/>
        <v>0</v>
      </c>
      <c r="AI31" s="1251"/>
      <c r="AJ31" s="1255"/>
      <c r="AK31" s="1022"/>
      <c r="AL31" s="1250">
        <f t="shared" si="1"/>
        <v>0</v>
      </c>
      <c r="AM31" s="1251"/>
      <c r="AN31" s="1260"/>
      <c r="AO31" s="1261"/>
      <c r="AP31" s="1260"/>
      <c r="AQ31" s="1261"/>
      <c r="AR31" s="1260"/>
      <c r="AS31" s="1261"/>
      <c r="AT31" s="318"/>
      <c r="AU31" s="1259">
        <f t="shared" si="2"/>
        <v>0</v>
      </c>
      <c r="AV31" s="1254"/>
      <c r="AW31" s="316"/>
      <c r="AX31" s="308"/>
      <c r="AY31" s="317"/>
      <c r="AZ31" s="318"/>
      <c r="BA31" s="319"/>
      <c r="BB31" s="308"/>
      <c r="BC31" s="317"/>
      <c r="BD31" s="320"/>
      <c r="BF31" s="152" t="e">
        <f t="shared" si="3"/>
        <v>#DIV/0!</v>
      </c>
      <c r="BG31" s="151"/>
      <c r="BH31" s="151"/>
      <c r="BI31" s="151"/>
      <c r="BJ31" s="151"/>
      <c r="BK31" s="151" t="s">
        <v>203</v>
      </c>
    </row>
    <row r="32" spans="1:63" ht="18" customHeight="1">
      <c r="A32" s="765">
        <v>20</v>
      </c>
      <c r="B32" s="930" t="s">
        <v>269</v>
      </c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1"/>
      <c r="S32" s="931"/>
      <c r="T32" s="932"/>
      <c r="U32" s="306"/>
      <c r="V32" s="306"/>
      <c r="W32" s="308"/>
      <c r="X32" s="306"/>
      <c r="Y32" s="306"/>
      <c r="Z32" s="306"/>
      <c r="AA32" s="307"/>
      <c r="AB32" s="296"/>
      <c r="AC32" s="296"/>
      <c r="AD32" s="332"/>
      <c r="AE32" s="307"/>
      <c r="AF32" s="308"/>
      <c r="AG32" s="309"/>
      <c r="AH32" s="1250">
        <f t="shared" si="0"/>
        <v>0</v>
      </c>
      <c r="AI32" s="1251"/>
      <c r="AJ32" s="1236"/>
      <c r="AK32" s="1019"/>
      <c r="AL32" s="1250">
        <f t="shared" si="1"/>
        <v>0</v>
      </c>
      <c r="AM32" s="1251"/>
      <c r="AN32" s="1237"/>
      <c r="AO32" s="1238"/>
      <c r="AP32" s="1237"/>
      <c r="AQ32" s="1238"/>
      <c r="AR32" s="1237"/>
      <c r="AS32" s="1238"/>
      <c r="AT32" s="318"/>
      <c r="AU32" s="1259">
        <f t="shared" si="2"/>
        <v>0</v>
      </c>
      <c r="AV32" s="1254"/>
      <c r="AW32" s="342"/>
      <c r="AX32" s="339"/>
      <c r="AY32" s="343"/>
      <c r="AZ32" s="344"/>
      <c r="BA32" s="345"/>
      <c r="BB32" s="339"/>
      <c r="BC32" s="343"/>
      <c r="BD32" s="347"/>
      <c r="BF32" s="152" t="e">
        <f t="shared" si="3"/>
        <v>#DIV/0!</v>
      </c>
      <c r="BG32" s="151"/>
      <c r="BH32" s="151"/>
      <c r="BI32" s="151"/>
      <c r="BJ32" s="151"/>
      <c r="BK32" s="151" t="s">
        <v>264</v>
      </c>
    </row>
    <row r="33" spans="1:63" ht="18" customHeight="1" thickBot="1">
      <c r="A33" s="766">
        <v>21</v>
      </c>
      <c r="B33" s="1269" t="s">
        <v>270</v>
      </c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1"/>
      <c r="U33" s="359"/>
      <c r="V33" s="360"/>
      <c r="W33" s="308"/>
      <c r="X33" s="360"/>
      <c r="Y33" s="360"/>
      <c r="Z33" s="360"/>
      <c r="AA33" s="361"/>
      <c r="AB33" s="360"/>
      <c r="AC33" s="360"/>
      <c r="AD33" s="362"/>
      <c r="AE33" s="361"/>
      <c r="AF33" s="362"/>
      <c r="AG33" s="363"/>
      <c r="AH33" s="1272">
        <f t="shared" si="0"/>
        <v>0</v>
      </c>
      <c r="AI33" s="1273"/>
      <c r="AJ33" s="1274"/>
      <c r="AK33" s="1275"/>
      <c r="AL33" s="1272">
        <f t="shared" si="1"/>
        <v>0</v>
      </c>
      <c r="AM33" s="1273"/>
      <c r="AN33" s="1276"/>
      <c r="AO33" s="1277"/>
      <c r="AP33" s="1276"/>
      <c r="AQ33" s="1277"/>
      <c r="AR33" s="1276"/>
      <c r="AS33" s="1277"/>
      <c r="AT33" s="364"/>
      <c r="AU33" s="1279">
        <f t="shared" si="2"/>
        <v>0</v>
      </c>
      <c r="AV33" s="1280"/>
      <c r="AW33" s="365"/>
      <c r="AX33" s="366"/>
      <c r="AY33" s="367"/>
      <c r="AZ33" s="366"/>
      <c r="BA33" s="367"/>
      <c r="BB33" s="366"/>
      <c r="BC33" s="367"/>
      <c r="BD33" s="368"/>
      <c r="BF33" s="152" t="e">
        <f t="shared" si="3"/>
        <v>#DIV/0!</v>
      </c>
      <c r="BG33" s="151"/>
      <c r="BH33" s="151"/>
      <c r="BI33" s="151"/>
      <c r="BJ33" s="151"/>
      <c r="BK33" s="151"/>
    </row>
    <row r="34" spans="1:63" s="373" customFormat="1" ht="19.5" customHeight="1" thickBot="1">
      <c r="A34" s="763"/>
      <c r="B34" s="1281" t="s">
        <v>271</v>
      </c>
      <c r="C34" s="1282"/>
      <c r="D34" s="1282"/>
      <c r="E34" s="1282"/>
      <c r="F34" s="1282"/>
      <c r="G34" s="1282"/>
      <c r="H34" s="1282"/>
      <c r="I34" s="1282"/>
      <c r="J34" s="1282"/>
      <c r="K34" s="1282"/>
      <c r="L34" s="1282"/>
      <c r="M34" s="1282"/>
      <c r="N34" s="1282"/>
      <c r="O34" s="1282"/>
      <c r="P34" s="1282"/>
      <c r="Q34" s="1282"/>
      <c r="R34" s="1282"/>
      <c r="S34" s="1282"/>
      <c r="T34" s="1282"/>
      <c r="U34" s="1282"/>
      <c r="V34" s="1282"/>
      <c r="W34" s="1282"/>
      <c r="X34" s="1282"/>
      <c r="Y34" s="1282"/>
      <c r="Z34" s="1282"/>
      <c r="AA34" s="1282"/>
      <c r="AB34" s="1282"/>
      <c r="AC34" s="1282"/>
      <c r="AD34" s="1282"/>
      <c r="AE34" s="1282"/>
      <c r="AF34" s="1282"/>
      <c r="AG34" s="1283"/>
      <c r="AH34" s="1284">
        <f>SUM(AH9:AI33)</f>
        <v>9</v>
      </c>
      <c r="AI34" s="1267"/>
      <c r="AJ34" s="1267">
        <f>SUM(AJ9:AK33)</f>
        <v>270</v>
      </c>
      <c r="AK34" s="1268"/>
      <c r="AL34" s="1285">
        <f>SUM(AL9:AM33)</f>
        <v>96</v>
      </c>
      <c r="AM34" s="1267"/>
      <c r="AN34" s="1267">
        <f>SUM(AN9:AO33)</f>
        <v>48</v>
      </c>
      <c r="AO34" s="1267"/>
      <c r="AP34" s="1267">
        <f>SUM(AP9:AQ33)</f>
        <v>48</v>
      </c>
      <c r="AQ34" s="1267"/>
      <c r="AR34" s="1267">
        <f>SUM(AR9:AS33)</f>
        <v>0</v>
      </c>
      <c r="AS34" s="1267"/>
      <c r="AT34" s="369"/>
      <c r="AU34" s="1267">
        <f>SUM(AU9:AV33)</f>
        <v>174</v>
      </c>
      <c r="AV34" s="1268"/>
      <c r="AW34" s="272"/>
      <c r="AX34" s="371"/>
      <c r="AY34" s="371"/>
      <c r="AZ34" s="371"/>
      <c r="BA34" s="371"/>
      <c r="BB34" s="371"/>
      <c r="BC34" s="371"/>
      <c r="BD34" s="372"/>
      <c r="BF34" s="152">
        <f t="shared" si="3"/>
        <v>0.6444444444444445</v>
      </c>
      <c r="BG34" s="374"/>
      <c r="BH34" s="374"/>
      <c r="BI34" s="374"/>
      <c r="BJ34" s="374"/>
      <c r="BK34" s="374"/>
    </row>
    <row r="35" spans="1:63" ht="19.5" customHeight="1" hidden="1">
      <c r="A35" s="375"/>
      <c r="B35" s="1287" t="s">
        <v>106</v>
      </c>
      <c r="C35" s="1288"/>
      <c r="D35" s="1288"/>
      <c r="E35" s="1288"/>
      <c r="F35" s="1288"/>
      <c r="G35" s="1288"/>
      <c r="H35" s="1288"/>
      <c r="I35" s="1288"/>
      <c r="J35" s="1288"/>
      <c r="K35" s="1288"/>
      <c r="L35" s="1288"/>
      <c r="M35" s="1288"/>
      <c r="N35" s="1288"/>
      <c r="O35" s="1288"/>
      <c r="P35" s="1288"/>
      <c r="Q35" s="1288"/>
      <c r="R35" s="1288"/>
      <c r="S35" s="1288"/>
      <c r="T35" s="1288"/>
      <c r="U35" s="1288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8"/>
      <c r="AL35" s="1288"/>
      <c r="AM35" s="1288"/>
      <c r="AN35" s="1288"/>
      <c r="AO35" s="1288"/>
      <c r="AP35" s="1288"/>
      <c r="AQ35" s="1288"/>
      <c r="AR35" s="1288"/>
      <c r="AS35" s="1288"/>
      <c r="AT35" s="1288"/>
      <c r="AU35" s="1288"/>
      <c r="AV35" s="1288"/>
      <c r="AW35" s="1288"/>
      <c r="AX35" s="1288"/>
      <c r="AY35" s="1288"/>
      <c r="AZ35" s="1288"/>
      <c r="BA35" s="1288"/>
      <c r="BB35" s="1288"/>
      <c r="BC35" s="1288"/>
      <c r="BD35" s="1289"/>
      <c r="BF35" s="152"/>
      <c r="BG35" s="151"/>
      <c r="BH35" s="151"/>
      <c r="BI35" s="151"/>
      <c r="BJ35" s="151"/>
      <c r="BK35" s="151"/>
    </row>
    <row r="36" spans="1:63" ht="18" customHeight="1" hidden="1">
      <c r="A36" s="376">
        <v>1</v>
      </c>
      <c r="B36" s="817"/>
      <c r="C36" s="818"/>
      <c r="D36" s="818"/>
      <c r="E36" s="818"/>
      <c r="F36" s="818"/>
      <c r="G36" s="818"/>
      <c r="H36" s="818"/>
      <c r="I36" s="818"/>
      <c r="J36" s="818"/>
      <c r="K36" s="818"/>
      <c r="L36" s="818"/>
      <c r="M36" s="818"/>
      <c r="N36" s="818"/>
      <c r="O36" s="818"/>
      <c r="P36" s="818"/>
      <c r="Q36" s="818"/>
      <c r="R36" s="818"/>
      <c r="S36" s="818"/>
      <c r="T36" s="1290"/>
      <c r="U36" s="306"/>
      <c r="V36" s="306"/>
      <c r="W36" s="377"/>
      <c r="X36" s="378"/>
      <c r="Y36" s="306"/>
      <c r="Z36" s="306"/>
      <c r="AA36" s="307"/>
      <c r="AB36" s="306"/>
      <c r="AC36" s="306"/>
      <c r="AD36" s="308"/>
      <c r="AE36" s="307"/>
      <c r="AF36" s="308"/>
      <c r="AG36" s="306"/>
      <c r="AH36" s="1226">
        <f aca="true" t="shared" si="4" ref="AH36:AH50">AJ36/30</f>
        <v>0</v>
      </c>
      <c r="AI36" s="1227"/>
      <c r="AJ36" s="1291"/>
      <c r="AK36" s="1292"/>
      <c r="AL36" s="1226">
        <f aca="true" t="shared" si="5" ref="AL36:AL50">SUM(AN36:AS36)</f>
        <v>0</v>
      </c>
      <c r="AM36" s="1227"/>
      <c r="AN36" s="1293"/>
      <c r="AO36" s="1293"/>
      <c r="AP36" s="1293"/>
      <c r="AQ36" s="1293"/>
      <c r="AR36" s="1293"/>
      <c r="AS36" s="1293"/>
      <c r="AT36" s="301"/>
      <c r="AU36" s="1278">
        <f aca="true" t="shared" si="6" ref="AU36:AU50">AJ36-AL36</f>
        <v>0</v>
      </c>
      <c r="AV36" s="1242"/>
      <c r="AW36" s="302"/>
      <c r="AX36" s="379"/>
      <c r="AY36" s="303"/>
      <c r="AZ36" s="380"/>
      <c r="BA36" s="303"/>
      <c r="BB36" s="379"/>
      <c r="BC36" s="303"/>
      <c r="BD36" s="381"/>
      <c r="BF36" s="152" t="e">
        <f aca="true" t="shared" si="7" ref="BF36:BF69">AU36/AJ36</f>
        <v>#DIV/0!</v>
      </c>
      <c r="BG36" s="151"/>
      <c r="BH36" s="151"/>
      <c r="BI36" s="151"/>
      <c r="BJ36" s="151"/>
      <c r="BK36" s="151"/>
    </row>
    <row r="37" spans="1:63" ht="18" customHeight="1" hidden="1">
      <c r="A37" s="295">
        <v>2</v>
      </c>
      <c r="B37" s="820"/>
      <c r="C37" s="821"/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1"/>
      <c r="P37" s="821"/>
      <c r="Q37" s="821"/>
      <c r="R37" s="821"/>
      <c r="S37" s="821"/>
      <c r="T37" s="1294"/>
      <c r="U37" s="306"/>
      <c r="V37" s="306"/>
      <c r="W37" s="377"/>
      <c r="X37" s="378"/>
      <c r="Y37" s="306"/>
      <c r="Z37" s="306"/>
      <c r="AA37" s="382"/>
      <c r="AB37" s="383"/>
      <c r="AC37" s="383"/>
      <c r="AD37" s="308"/>
      <c r="AE37" s="307"/>
      <c r="AF37" s="308"/>
      <c r="AG37" s="306"/>
      <c r="AH37" s="1234">
        <f t="shared" si="4"/>
        <v>0</v>
      </c>
      <c r="AI37" s="1235"/>
      <c r="AJ37" s="1255"/>
      <c r="AK37" s="1295"/>
      <c r="AL37" s="1296">
        <f t="shared" si="5"/>
        <v>0</v>
      </c>
      <c r="AM37" s="1297"/>
      <c r="AN37" s="1286"/>
      <c r="AO37" s="1286"/>
      <c r="AP37" s="1286"/>
      <c r="AQ37" s="1286"/>
      <c r="AR37" s="1286"/>
      <c r="AS37" s="1286"/>
      <c r="AT37" s="308"/>
      <c r="AU37" s="1259">
        <f t="shared" si="6"/>
        <v>0</v>
      </c>
      <c r="AV37" s="1254"/>
      <c r="AW37" s="316"/>
      <c r="AX37" s="160"/>
      <c r="AY37" s="317"/>
      <c r="AZ37" s="160"/>
      <c r="BA37" s="317"/>
      <c r="BB37" s="160"/>
      <c r="BC37" s="317"/>
      <c r="BD37" s="161"/>
      <c r="BF37" s="152" t="e">
        <f t="shared" si="7"/>
        <v>#DIV/0!</v>
      </c>
      <c r="BG37" s="151"/>
      <c r="BH37" s="151"/>
      <c r="BI37" s="151"/>
      <c r="BJ37" s="151"/>
      <c r="BK37" s="151"/>
    </row>
    <row r="38" spans="1:63" ht="18" customHeight="1" hidden="1">
      <c r="A38" s="295">
        <v>3</v>
      </c>
      <c r="B38" s="820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1"/>
      <c r="P38" s="821"/>
      <c r="Q38" s="821"/>
      <c r="R38" s="821"/>
      <c r="S38" s="821"/>
      <c r="T38" s="1294"/>
      <c r="U38" s="306"/>
      <c r="V38" s="306"/>
      <c r="W38" s="377"/>
      <c r="X38" s="378"/>
      <c r="Y38" s="306"/>
      <c r="Z38" s="384"/>
      <c r="AA38" s="382"/>
      <c r="AB38" s="385"/>
      <c r="AC38" s="385"/>
      <c r="AD38" s="308"/>
      <c r="AE38" s="307"/>
      <c r="AF38" s="308"/>
      <c r="AG38" s="306"/>
      <c r="AH38" s="1234">
        <f t="shared" si="4"/>
        <v>0</v>
      </c>
      <c r="AI38" s="1235"/>
      <c r="AJ38" s="1255"/>
      <c r="AK38" s="1295"/>
      <c r="AL38" s="1296">
        <f t="shared" si="5"/>
        <v>0</v>
      </c>
      <c r="AM38" s="1297"/>
      <c r="AN38" s="1298"/>
      <c r="AO38" s="1299"/>
      <c r="AP38" s="1298"/>
      <c r="AQ38" s="1299"/>
      <c r="AR38" s="1298"/>
      <c r="AS38" s="1299"/>
      <c r="AT38" s="308"/>
      <c r="AU38" s="1259">
        <f t="shared" si="6"/>
        <v>0</v>
      </c>
      <c r="AV38" s="1254"/>
      <c r="AW38" s="316"/>
      <c r="AX38" s="160"/>
      <c r="AY38" s="317"/>
      <c r="AZ38" s="160"/>
      <c r="BA38" s="317"/>
      <c r="BB38" s="160"/>
      <c r="BC38" s="317"/>
      <c r="BD38" s="161"/>
      <c r="BF38" s="152" t="e">
        <f t="shared" si="7"/>
        <v>#DIV/0!</v>
      </c>
      <c r="BG38" s="151"/>
      <c r="BH38" s="151"/>
      <c r="BI38" s="151"/>
      <c r="BJ38" s="151"/>
      <c r="BK38" s="151"/>
    </row>
    <row r="39" spans="1:63" ht="18" customHeight="1" hidden="1">
      <c r="A39" s="295">
        <v>4</v>
      </c>
      <c r="B39" s="820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1"/>
      <c r="P39" s="821"/>
      <c r="Q39" s="821"/>
      <c r="R39" s="821"/>
      <c r="S39" s="821"/>
      <c r="T39" s="1294"/>
      <c r="U39" s="306"/>
      <c r="V39" s="307"/>
      <c r="W39" s="388"/>
      <c r="X39" s="378"/>
      <c r="Y39" s="306"/>
      <c r="Z39" s="306"/>
      <c r="AA39" s="307"/>
      <c r="AB39" s="306"/>
      <c r="AC39" s="306"/>
      <c r="AD39" s="308"/>
      <c r="AE39" s="307"/>
      <c r="AF39" s="308"/>
      <c r="AG39" s="306"/>
      <c r="AH39" s="1234">
        <f t="shared" si="4"/>
        <v>0</v>
      </c>
      <c r="AI39" s="1235"/>
      <c r="AJ39" s="1255"/>
      <c r="AK39" s="1295"/>
      <c r="AL39" s="1296">
        <f t="shared" si="5"/>
        <v>0</v>
      </c>
      <c r="AM39" s="1297"/>
      <c r="AN39" s="1298"/>
      <c r="AO39" s="1299"/>
      <c r="AP39" s="1298"/>
      <c r="AQ39" s="1299"/>
      <c r="AR39" s="1298"/>
      <c r="AS39" s="1299"/>
      <c r="AT39" s="308"/>
      <c r="AU39" s="1259">
        <f t="shared" si="6"/>
        <v>0</v>
      </c>
      <c r="AV39" s="1254"/>
      <c r="AW39" s="316"/>
      <c r="AX39" s="160"/>
      <c r="AY39" s="317"/>
      <c r="AZ39" s="160"/>
      <c r="BA39" s="317"/>
      <c r="BB39" s="160"/>
      <c r="BC39" s="317"/>
      <c r="BD39" s="161"/>
      <c r="BF39" s="152" t="e">
        <f t="shared" si="7"/>
        <v>#DIV/0!</v>
      </c>
      <c r="BG39" s="151"/>
      <c r="BH39" s="151"/>
      <c r="BI39" s="151"/>
      <c r="BJ39" s="151"/>
      <c r="BK39" s="151"/>
    </row>
    <row r="40" spans="1:63" ht="18" customHeight="1" hidden="1">
      <c r="A40" s="295">
        <v>5</v>
      </c>
      <c r="B40" s="1300"/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1"/>
      <c r="N40" s="1301"/>
      <c r="O40" s="1301"/>
      <c r="P40" s="1301"/>
      <c r="Q40" s="1301"/>
      <c r="R40" s="1301"/>
      <c r="S40" s="1301"/>
      <c r="T40" s="1302"/>
      <c r="U40" s="337"/>
      <c r="V40" s="340"/>
      <c r="W40" s="388"/>
      <c r="X40" s="378"/>
      <c r="Y40" s="306"/>
      <c r="Z40" s="306"/>
      <c r="AA40" s="307"/>
      <c r="AB40" s="306"/>
      <c r="AC40" s="306"/>
      <c r="AD40" s="308"/>
      <c r="AE40" s="307"/>
      <c r="AF40" s="308"/>
      <c r="AG40" s="306"/>
      <c r="AH40" s="1234">
        <f t="shared" si="4"/>
        <v>0</v>
      </c>
      <c r="AI40" s="1235"/>
      <c r="AJ40" s="1303"/>
      <c r="AK40" s="1304"/>
      <c r="AL40" s="1305">
        <f t="shared" si="5"/>
        <v>0</v>
      </c>
      <c r="AM40" s="1306"/>
      <c r="AN40" s="1307"/>
      <c r="AO40" s="1308"/>
      <c r="AP40" s="1307"/>
      <c r="AQ40" s="1308"/>
      <c r="AR40" s="1307"/>
      <c r="AS40" s="1308"/>
      <c r="AT40" s="339"/>
      <c r="AU40" s="1265">
        <f t="shared" si="6"/>
        <v>0</v>
      </c>
      <c r="AV40" s="1266"/>
      <c r="AW40" s="342"/>
      <c r="AX40" s="166"/>
      <c r="AY40" s="343"/>
      <c r="AZ40" s="166"/>
      <c r="BA40" s="343"/>
      <c r="BB40" s="166"/>
      <c r="BC40" s="343"/>
      <c r="BD40" s="167"/>
      <c r="BF40" s="152" t="e">
        <f t="shared" si="7"/>
        <v>#DIV/0!</v>
      </c>
      <c r="BG40" s="151"/>
      <c r="BH40" s="151"/>
      <c r="BI40" s="151"/>
      <c r="BJ40" s="151"/>
      <c r="BK40" s="151"/>
    </row>
    <row r="41" spans="1:63" ht="18" customHeight="1" hidden="1">
      <c r="A41" s="376">
        <v>6</v>
      </c>
      <c r="B41" s="1309"/>
      <c r="C41" s="1013"/>
      <c r="D41" s="1013"/>
      <c r="E41" s="1013"/>
      <c r="F41" s="1013"/>
      <c r="G41" s="1013"/>
      <c r="H41" s="1013"/>
      <c r="I41" s="1013"/>
      <c r="J41" s="1013"/>
      <c r="K41" s="1013"/>
      <c r="L41" s="1013"/>
      <c r="M41" s="1013"/>
      <c r="N41" s="1013"/>
      <c r="O41" s="1013"/>
      <c r="P41" s="1013"/>
      <c r="Q41" s="1013"/>
      <c r="R41" s="1013"/>
      <c r="S41" s="1013"/>
      <c r="T41" s="1014"/>
      <c r="U41" s="306"/>
      <c r="V41" s="307"/>
      <c r="W41" s="306"/>
      <c r="X41" s="306"/>
      <c r="Y41" s="306"/>
      <c r="Z41" s="306"/>
      <c r="AA41" s="307"/>
      <c r="AB41" s="306"/>
      <c r="AC41" s="306"/>
      <c r="AD41" s="308"/>
      <c r="AE41" s="307"/>
      <c r="AF41" s="308"/>
      <c r="AG41" s="306"/>
      <c r="AH41" s="1234">
        <f t="shared" si="4"/>
        <v>0</v>
      </c>
      <c r="AI41" s="1235"/>
      <c r="AJ41" s="1236"/>
      <c r="AK41" s="1310"/>
      <c r="AL41" s="1296">
        <f t="shared" si="5"/>
        <v>0</v>
      </c>
      <c r="AM41" s="1297"/>
      <c r="AN41" s="1260"/>
      <c r="AO41" s="1261"/>
      <c r="AP41" s="1260"/>
      <c r="AQ41" s="1261"/>
      <c r="AR41" s="1260"/>
      <c r="AS41" s="1261"/>
      <c r="AT41" s="308"/>
      <c r="AU41" s="1259">
        <f t="shared" si="6"/>
        <v>0</v>
      </c>
      <c r="AV41" s="1254"/>
      <c r="AW41" s="316"/>
      <c r="AX41" s="308"/>
      <c r="AY41" s="317"/>
      <c r="AZ41" s="308"/>
      <c r="BA41" s="317"/>
      <c r="BB41" s="308"/>
      <c r="BC41" s="317"/>
      <c r="BD41" s="320"/>
      <c r="BF41" s="152" t="e">
        <f t="shared" si="7"/>
        <v>#DIV/0!</v>
      </c>
      <c r="BG41" s="151"/>
      <c r="BH41" s="151"/>
      <c r="BI41" s="151"/>
      <c r="BJ41" s="151"/>
      <c r="BK41" s="151"/>
    </row>
    <row r="42" spans="1:63" ht="18" customHeight="1" hidden="1">
      <c r="A42" s="295">
        <v>7</v>
      </c>
      <c r="B42" s="1311"/>
      <c r="C42" s="1312"/>
      <c r="D42" s="1312"/>
      <c r="E42" s="1312"/>
      <c r="F42" s="1312"/>
      <c r="G42" s="1312"/>
      <c r="H42" s="1312"/>
      <c r="I42" s="1312"/>
      <c r="J42" s="1312"/>
      <c r="K42" s="1312"/>
      <c r="L42" s="1312"/>
      <c r="M42" s="1312"/>
      <c r="N42" s="1312"/>
      <c r="O42" s="1312"/>
      <c r="P42" s="1312"/>
      <c r="Q42" s="1312"/>
      <c r="R42" s="1312"/>
      <c r="S42" s="1312"/>
      <c r="T42" s="1313"/>
      <c r="U42" s="306"/>
      <c r="V42" s="390"/>
      <c r="W42" s="306"/>
      <c r="X42" s="306"/>
      <c r="Y42" s="306"/>
      <c r="Z42" s="306"/>
      <c r="AA42" s="307"/>
      <c r="AB42" s="306"/>
      <c r="AC42" s="306"/>
      <c r="AD42" s="308"/>
      <c r="AE42" s="307"/>
      <c r="AF42" s="308"/>
      <c r="AG42" s="306"/>
      <c r="AH42" s="1234">
        <f t="shared" si="4"/>
        <v>0</v>
      </c>
      <c r="AI42" s="1235"/>
      <c r="AJ42" s="1314"/>
      <c r="AK42" s="1315"/>
      <c r="AL42" s="1250">
        <f t="shared" si="5"/>
        <v>0</v>
      </c>
      <c r="AM42" s="1251"/>
      <c r="AN42" s="1316"/>
      <c r="AO42" s="1317"/>
      <c r="AP42" s="1316"/>
      <c r="AQ42" s="1317"/>
      <c r="AR42" s="1316"/>
      <c r="AS42" s="1317"/>
      <c r="AT42" s="306"/>
      <c r="AU42" s="1259">
        <f t="shared" si="6"/>
        <v>0</v>
      </c>
      <c r="AV42" s="1254"/>
      <c r="AW42" s="168"/>
      <c r="AX42" s="357"/>
      <c r="AY42" s="358"/>
      <c r="AZ42" s="357"/>
      <c r="BA42" s="358"/>
      <c r="BB42" s="357"/>
      <c r="BC42" s="358"/>
      <c r="BD42" s="356"/>
      <c r="BF42" s="152" t="e">
        <f t="shared" si="7"/>
        <v>#DIV/0!</v>
      </c>
      <c r="BG42" s="151"/>
      <c r="BH42" s="151"/>
      <c r="BI42" s="151"/>
      <c r="BJ42" s="151"/>
      <c r="BK42" s="151"/>
    </row>
    <row r="43" spans="1:63" ht="18" customHeight="1" hidden="1">
      <c r="A43" s="295">
        <v>8</v>
      </c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20"/>
      <c r="U43" s="306"/>
      <c r="V43" s="306"/>
      <c r="W43" s="308"/>
      <c r="X43" s="306"/>
      <c r="Y43" s="306"/>
      <c r="Z43" s="306"/>
      <c r="AA43" s="307"/>
      <c r="AB43" s="306"/>
      <c r="AC43" s="306"/>
      <c r="AD43" s="308"/>
      <c r="AE43" s="307"/>
      <c r="AF43" s="308"/>
      <c r="AG43" s="306"/>
      <c r="AH43" s="1234">
        <f t="shared" si="4"/>
        <v>0</v>
      </c>
      <c r="AI43" s="1235"/>
      <c r="AJ43" s="1236"/>
      <c r="AK43" s="1310"/>
      <c r="AL43" s="1250">
        <f t="shared" si="5"/>
        <v>0</v>
      </c>
      <c r="AM43" s="1251"/>
      <c r="AN43" s="1237"/>
      <c r="AO43" s="1238"/>
      <c r="AP43" s="1237"/>
      <c r="AQ43" s="1238"/>
      <c r="AR43" s="1321"/>
      <c r="AS43" s="1321"/>
      <c r="AT43" s="306"/>
      <c r="AU43" s="1259">
        <f t="shared" si="6"/>
        <v>0</v>
      </c>
      <c r="AV43" s="1254"/>
      <c r="AW43" s="316"/>
      <c r="AX43" s="308"/>
      <c r="AY43" s="317"/>
      <c r="AZ43" s="308"/>
      <c r="BA43" s="317"/>
      <c r="BB43" s="308"/>
      <c r="BC43" s="317"/>
      <c r="BD43" s="320"/>
      <c r="BF43" s="152" t="e">
        <f t="shared" si="7"/>
        <v>#DIV/0!</v>
      </c>
      <c r="BG43" s="151"/>
      <c r="BH43" s="151"/>
      <c r="BI43" s="151"/>
      <c r="BJ43" s="151"/>
      <c r="BK43" s="151"/>
    </row>
    <row r="44" spans="1:63" ht="18" customHeight="1" hidden="1">
      <c r="A44" s="295">
        <v>9</v>
      </c>
      <c r="B44" s="1322"/>
      <c r="C44" s="1323"/>
      <c r="D44" s="1323"/>
      <c r="E44" s="1323"/>
      <c r="F44" s="1323"/>
      <c r="G44" s="1323"/>
      <c r="H44" s="1323"/>
      <c r="I44" s="1323"/>
      <c r="J44" s="1323"/>
      <c r="K44" s="1323"/>
      <c r="L44" s="1323"/>
      <c r="M44" s="1323"/>
      <c r="N44" s="1323"/>
      <c r="O44" s="1323"/>
      <c r="P44" s="1323"/>
      <c r="Q44" s="1323"/>
      <c r="R44" s="1323"/>
      <c r="S44" s="1323"/>
      <c r="T44" s="1324"/>
      <c r="U44" s="306"/>
      <c r="V44" s="306"/>
      <c r="W44" s="308"/>
      <c r="X44" s="306"/>
      <c r="Y44" s="306"/>
      <c r="Z44" s="306"/>
      <c r="AA44" s="395"/>
      <c r="AB44" s="389"/>
      <c r="AC44" s="389"/>
      <c r="AD44" s="312"/>
      <c r="AE44" s="395"/>
      <c r="AF44" s="1325"/>
      <c r="AG44" s="1326"/>
      <c r="AH44" s="1234">
        <f t="shared" si="4"/>
        <v>0</v>
      </c>
      <c r="AI44" s="1235"/>
      <c r="AJ44" s="1255"/>
      <c r="AK44" s="1295"/>
      <c r="AL44" s="1250">
        <f t="shared" si="5"/>
        <v>0</v>
      </c>
      <c r="AM44" s="1251"/>
      <c r="AN44" s="1237"/>
      <c r="AO44" s="1238"/>
      <c r="AP44" s="1237"/>
      <c r="AQ44" s="1238"/>
      <c r="AR44" s="1237"/>
      <c r="AS44" s="1238"/>
      <c r="AT44" s="308"/>
      <c r="AU44" s="1259">
        <f t="shared" si="6"/>
        <v>0</v>
      </c>
      <c r="AV44" s="1254"/>
      <c r="AW44" s="316"/>
      <c r="AX44" s="308"/>
      <c r="AY44" s="317"/>
      <c r="AZ44" s="308"/>
      <c r="BA44" s="317"/>
      <c r="BB44" s="308"/>
      <c r="BC44" s="317"/>
      <c r="BD44" s="320"/>
      <c r="BF44" s="152" t="e">
        <f t="shared" si="7"/>
        <v>#DIV/0!</v>
      </c>
      <c r="BG44" s="151"/>
      <c r="BH44" s="151"/>
      <c r="BI44" s="151"/>
      <c r="BJ44" s="151"/>
      <c r="BK44" s="151"/>
    </row>
    <row r="45" spans="1:63" ht="18" customHeight="1" hidden="1">
      <c r="A45" s="295">
        <v>10</v>
      </c>
      <c r="B45" s="1309"/>
      <c r="C45" s="1013"/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1013"/>
      <c r="O45" s="1013"/>
      <c r="P45" s="1013"/>
      <c r="Q45" s="1013"/>
      <c r="R45" s="1013"/>
      <c r="S45" s="1013"/>
      <c r="T45" s="1014"/>
      <c r="U45" s="306"/>
      <c r="V45" s="307"/>
      <c r="W45" s="306"/>
      <c r="X45" s="306"/>
      <c r="Y45" s="306"/>
      <c r="Z45" s="306"/>
      <c r="AA45" s="307"/>
      <c r="AB45" s="306"/>
      <c r="AC45" s="306"/>
      <c r="AD45" s="312"/>
      <c r="AE45" s="395"/>
      <c r="AF45" s="312"/>
      <c r="AG45" s="389"/>
      <c r="AH45" s="1234">
        <f t="shared" si="4"/>
        <v>0</v>
      </c>
      <c r="AI45" s="1235"/>
      <c r="AJ45" s="1236"/>
      <c r="AK45" s="1310"/>
      <c r="AL45" s="1250">
        <f t="shared" si="5"/>
        <v>0</v>
      </c>
      <c r="AM45" s="1251"/>
      <c r="AN45" s="1260"/>
      <c r="AO45" s="1261"/>
      <c r="AP45" s="1260"/>
      <c r="AQ45" s="1261"/>
      <c r="AR45" s="1260"/>
      <c r="AS45" s="1261"/>
      <c r="AT45" s="306"/>
      <c r="AU45" s="1259">
        <f t="shared" si="6"/>
        <v>0</v>
      </c>
      <c r="AV45" s="1254"/>
      <c r="AW45" s="316"/>
      <c r="AX45" s="308"/>
      <c r="AY45" s="317"/>
      <c r="AZ45" s="308"/>
      <c r="BA45" s="317"/>
      <c r="BB45" s="308"/>
      <c r="BC45" s="317"/>
      <c r="BD45" s="320"/>
      <c r="BF45" s="152" t="e">
        <f t="shared" si="7"/>
        <v>#DIV/0!</v>
      </c>
      <c r="BG45" s="151"/>
      <c r="BH45" s="151"/>
      <c r="BI45" s="151"/>
      <c r="BJ45" s="151"/>
      <c r="BK45" s="151"/>
    </row>
    <row r="46" spans="1:63" ht="18" customHeight="1" hidden="1">
      <c r="A46" s="376">
        <v>11</v>
      </c>
      <c r="B46" s="1322"/>
      <c r="C46" s="1323"/>
      <c r="D46" s="1323"/>
      <c r="E46" s="1323"/>
      <c r="F46" s="1323"/>
      <c r="G46" s="1323"/>
      <c r="H46" s="1323"/>
      <c r="I46" s="1323"/>
      <c r="J46" s="1323"/>
      <c r="K46" s="1323"/>
      <c r="L46" s="1323"/>
      <c r="M46" s="1323"/>
      <c r="N46" s="1323"/>
      <c r="O46" s="1323"/>
      <c r="P46" s="1323"/>
      <c r="Q46" s="1323"/>
      <c r="R46" s="1323"/>
      <c r="S46" s="1323"/>
      <c r="T46" s="1324"/>
      <c r="U46" s="398"/>
      <c r="V46" s="390"/>
      <c r="W46" s="306"/>
      <c r="X46" s="306"/>
      <c r="Y46" s="306"/>
      <c r="Z46" s="306"/>
      <c r="AA46" s="307"/>
      <c r="AB46" s="306"/>
      <c r="AC46" s="306"/>
      <c r="AD46" s="312"/>
      <c r="AE46" s="395"/>
      <c r="AF46" s="312"/>
      <c r="AG46" s="389"/>
      <c r="AH46" s="1327">
        <f t="shared" si="4"/>
        <v>0</v>
      </c>
      <c r="AI46" s="1328"/>
      <c r="AJ46" s="1314"/>
      <c r="AK46" s="1315"/>
      <c r="AL46" s="1263">
        <f t="shared" si="5"/>
        <v>0</v>
      </c>
      <c r="AM46" s="1264"/>
      <c r="AN46" s="1316"/>
      <c r="AO46" s="1317"/>
      <c r="AP46" s="1316"/>
      <c r="AQ46" s="1317"/>
      <c r="AR46" s="1316"/>
      <c r="AS46" s="1317"/>
      <c r="AT46" s="337"/>
      <c r="AU46" s="1265">
        <f t="shared" si="6"/>
        <v>0</v>
      </c>
      <c r="AV46" s="1266"/>
      <c r="AW46" s="168"/>
      <c r="AX46" s="357"/>
      <c r="AY46" s="358"/>
      <c r="AZ46" s="357"/>
      <c r="BA46" s="358"/>
      <c r="BB46" s="357"/>
      <c r="BC46" s="358"/>
      <c r="BD46" s="356"/>
      <c r="BF46" s="152" t="e">
        <f t="shared" si="7"/>
        <v>#DIV/0!</v>
      </c>
      <c r="BG46" s="151"/>
      <c r="BH46" s="151"/>
      <c r="BI46" s="151"/>
      <c r="BJ46" s="151"/>
      <c r="BK46" s="151"/>
    </row>
    <row r="47" spans="1:63" ht="18" customHeight="1" hidden="1">
      <c r="A47" s="295">
        <v>12</v>
      </c>
      <c r="B47" s="1309"/>
      <c r="C47" s="1013"/>
      <c r="D47" s="1013"/>
      <c r="E47" s="1013"/>
      <c r="F47" s="1013"/>
      <c r="G47" s="1013"/>
      <c r="H47" s="1013"/>
      <c r="I47" s="1013"/>
      <c r="J47" s="1013"/>
      <c r="K47" s="1013"/>
      <c r="L47" s="1013"/>
      <c r="M47" s="1013"/>
      <c r="N47" s="1013"/>
      <c r="O47" s="1013"/>
      <c r="P47" s="1013"/>
      <c r="Q47" s="1013"/>
      <c r="R47" s="1013"/>
      <c r="S47" s="1013"/>
      <c r="T47" s="1014"/>
      <c r="U47" s="306"/>
      <c r="V47" s="306"/>
      <c r="W47" s="308"/>
      <c r="X47" s="306"/>
      <c r="Y47" s="306"/>
      <c r="Z47" s="306"/>
      <c r="AA47" s="307"/>
      <c r="AB47" s="306"/>
      <c r="AC47" s="306"/>
      <c r="AD47" s="312"/>
      <c r="AE47" s="395"/>
      <c r="AF47" s="399"/>
      <c r="AG47" s="400"/>
      <c r="AH47" s="1250">
        <f t="shared" si="4"/>
        <v>0</v>
      </c>
      <c r="AI47" s="1251"/>
      <c r="AJ47" s="1236"/>
      <c r="AK47" s="1310"/>
      <c r="AL47" s="1250">
        <f t="shared" si="5"/>
        <v>0</v>
      </c>
      <c r="AM47" s="1251"/>
      <c r="AN47" s="1329"/>
      <c r="AO47" s="1330"/>
      <c r="AP47" s="1329"/>
      <c r="AQ47" s="1330"/>
      <c r="AR47" s="1260"/>
      <c r="AS47" s="1261"/>
      <c r="AT47" s="306"/>
      <c r="AU47" s="1259">
        <f t="shared" si="6"/>
        <v>0</v>
      </c>
      <c r="AV47" s="1254"/>
      <c r="AW47" s="316"/>
      <c r="AX47" s="308"/>
      <c r="AY47" s="317"/>
      <c r="AZ47" s="308"/>
      <c r="BA47" s="317"/>
      <c r="BB47" s="308"/>
      <c r="BC47" s="317"/>
      <c r="BD47" s="320"/>
      <c r="BF47" s="152" t="e">
        <f t="shared" si="7"/>
        <v>#DIV/0!</v>
      </c>
      <c r="BG47" s="151"/>
      <c r="BH47" s="151"/>
      <c r="BI47" s="151"/>
      <c r="BJ47" s="151"/>
      <c r="BK47" s="151"/>
    </row>
    <row r="48" spans="1:63" ht="18" customHeight="1" hidden="1">
      <c r="A48" s="295">
        <v>13</v>
      </c>
      <c r="B48" s="1331"/>
      <c r="C48" s="1332"/>
      <c r="D48" s="1332"/>
      <c r="E48" s="1332"/>
      <c r="F48" s="1332"/>
      <c r="G48" s="1332"/>
      <c r="H48" s="1332"/>
      <c r="I48" s="1332"/>
      <c r="J48" s="1332"/>
      <c r="K48" s="1332"/>
      <c r="L48" s="1332"/>
      <c r="M48" s="1332"/>
      <c r="N48" s="1332"/>
      <c r="O48" s="1332"/>
      <c r="P48" s="1332"/>
      <c r="Q48" s="1332"/>
      <c r="R48" s="1332"/>
      <c r="S48" s="1332"/>
      <c r="T48" s="1333"/>
      <c r="U48" s="306"/>
      <c r="V48" s="306"/>
      <c r="W48" s="308"/>
      <c r="X48" s="306"/>
      <c r="Y48" s="337"/>
      <c r="Z48" s="337"/>
      <c r="AA48" s="340"/>
      <c r="AB48" s="337"/>
      <c r="AC48" s="337"/>
      <c r="AD48" s="401"/>
      <c r="AE48" s="402"/>
      <c r="AF48" s="403"/>
      <c r="AG48" s="404"/>
      <c r="AH48" s="1250">
        <f t="shared" si="4"/>
        <v>0</v>
      </c>
      <c r="AI48" s="1251"/>
      <c r="AJ48" s="1255"/>
      <c r="AK48" s="1295"/>
      <c r="AL48" s="1250">
        <f t="shared" si="5"/>
        <v>0</v>
      </c>
      <c r="AM48" s="1251"/>
      <c r="AN48" s="1260"/>
      <c r="AO48" s="1261"/>
      <c r="AP48" s="1260"/>
      <c r="AQ48" s="1261"/>
      <c r="AR48" s="1260"/>
      <c r="AS48" s="1261"/>
      <c r="AT48" s="337"/>
      <c r="AU48" s="1259">
        <f t="shared" si="6"/>
        <v>0</v>
      </c>
      <c r="AV48" s="1254"/>
      <c r="AW48" s="316"/>
      <c r="AX48" s="308"/>
      <c r="AY48" s="317"/>
      <c r="AZ48" s="308"/>
      <c r="BA48" s="317"/>
      <c r="BB48" s="308"/>
      <c r="BC48" s="317"/>
      <c r="BD48" s="320"/>
      <c r="BF48" s="152" t="e">
        <f t="shared" si="7"/>
        <v>#DIV/0!</v>
      </c>
      <c r="BG48" s="151"/>
      <c r="BH48" s="151"/>
      <c r="BI48" s="151"/>
      <c r="BJ48" s="151"/>
      <c r="BK48" s="151"/>
    </row>
    <row r="49" spans="1:63" ht="18" customHeight="1" hidden="1">
      <c r="A49" s="295">
        <v>14</v>
      </c>
      <c r="B49" s="1231"/>
      <c r="C49" s="1232"/>
      <c r="D49" s="1232"/>
      <c r="E49" s="1232"/>
      <c r="F49" s="1232"/>
      <c r="G49" s="1232"/>
      <c r="H49" s="1232"/>
      <c r="I49" s="1232"/>
      <c r="J49" s="1232"/>
      <c r="K49" s="1232"/>
      <c r="L49" s="1232"/>
      <c r="M49" s="1232"/>
      <c r="N49" s="1232"/>
      <c r="O49" s="1232"/>
      <c r="P49" s="1232"/>
      <c r="Q49" s="1232"/>
      <c r="R49" s="1232"/>
      <c r="S49" s="1232"/>
      <c r="T49" s="1233"/>
      <c r="U49" s="306"/>
      <c r="V49" s="306"/>
      <c r="W49" s="308"/>
      <c r="X49" s="306"/>
      <c r="Y49" s="337"/>
      <c r="Z49" s="337"/>
      <c r="AA49" s="340"/>
      <c r="AB49" s="337"/>
      <c r="AC49" s="337"/>
      <c r="AD49" s="401"/>
      <c r="AE49" s="402"/>
      <c r="AF49" s="403"/>
      <c r="AG49" s="404"/>
      <c r="AH49" s="1250">
        <f t="shared" si="4"/>
        <v>0</v>
      </c>
      <c r="AI49" s="1251"/>
      <c r="AJ49" s="1236"/>
      <c r="AK49" s="1262"/>
      <c r="AL49" s="1250">
        <f t="shared" si="5"/>
        <v>0</v>
      </c>
      <c r="AM49" s="1251"/>
      <c r="AN49" s="308"/>
      <c r="AO49" s="307"/>
      <c r="AP49" s="308"/>
      <c r="AQ49" s="307"/>
      <c r="AR49" s="308"/>
      <c r="AS49" s="307"/>
      <c r="AT49" s="337"/>
      <c r="AU49" s="1259">
        <f t="shared" si="6"/>
        <v>0</v>
      </c>
      <c r="AV49" s="1254"/>
      <c r="AW49" s="316"/>
      <c r="AX49" s="357"/>
      <c r="AY49" s="317"/>
      <c r="AZ49" s="357"/>
      <c r="BA49" s="317"/>
      <c r="BB49" s="357"/>
      <c r="BC49" s="317"/>
      <c r="BD49" s="356"/>
      <c r="BF49" s="152" t="e">
        <f t="shared" si="7"/>
        <v>#DIV/0!</v>
      </c>
      <c r="BG49" s="151"/>
      <c r="BH49" s="151"/>
      <c r="BI49" s="151"/>
      <c r="BJ49" s="151"/>
      <c r="BK49" s="151"/>
    </row>
    <row r="50" spans="1:63" ht="18.75" customHeight="1" hidden="1">
      <c r="A50" s="295">
        <v>15</v>
      </c>
      <c r="B50" s="1335"/>
      <c r="C50" s="1336"/>
      <c r="D50" s="1336"/>
      <c r="E50" s="1336"/>
      <c r="F50" s="1336"/>
      <c r="G50" s="1336"/>
      <c r="H50" s="1336"/>
      <c r="I50" s="1336"/>
      <c r="J50" s="1336"/>
      <c r="K50" s="1336"/>
      <c r="L50" s="1336"/>
      <c r="M50" s="1336"/>
      <c r="N50" s="1336"/>
      <c r="O50" s="1336"/>
      <c r="P50" s="1336"/>
      <c r="Q50" s="1336"/>
      <c r="R50" s="1336"/>
      <c r="S50" s="1336"/>
      <c r="T50" s="1337"/>
      <c r="U50" s="306"/>
      <c r="V50" s="306"/>
      <c r="W50" s="308"/>
      <c r="X50" s="306"/>
      <c r="Y50" s="337"/>
      <c r="Z50" s="337"/>
      <c r="AA50" s="340"/>
      <c r="AB50" s="337"/>
      <c r="AC50" s="337"/>
      <c r="AD50" s="1338"/>
      <c r="AE50" s="1339"/>
      <c r="AF50" s="1338"/>
      <c r="AG50" s="1340"/>
      <c r="AH50" s="1263">
        <f t="shared" si="4"/>
        <v>0</v>
      </c>
      <c r="AI50" s="1264"/>
      <c r="AJ50" s="1274"/>
      <c r="AK50" s="1334"/>
      <c r="AL50" s="1263">
        <f t="shared" si="5"/>
        <v>0</v>
      </c>
      <c r="AM50" s="1264"/>
      <c r="AN50" s="339"/>
      <c r="AO50" s="340"/>
      <c r="AP50" s="339"/>
      <c r="AQ50" s="340"/>
      <c r="AR50" s="339"/>
      <c r="AS50" s="340"/>
      <c r="AT50" s="337"/>
      <c r="AU50" s="1265">
        <f t="shared" si="6"/>
        <v>0</v>
      </c>
      <c r="AV50" s="1266"/>
      <c r="AW50" s="316"/>
      <c r="AX50" s="357"/>
      <c r="AY50" s="317"/>
      <c r="AZ50" s="357"/>
      <c r="BA50" s="317"/>
      <c r="BB50" s="357"/>
      <c r="BC50" s="317"/>
      <c r="BD50" s="356"/>
      <c r="BF50" s="152" t="e">
        <f t="shared" si="7"/>
        <v>#DIV/0!</v>
      </c>
      <c r="BG50" s="151"/>
      <c r="BH50" s="151"/>
      <c r="BI50" s="151"/>
      <c r="BJ50" s="151"/>
      <c r="BK50" s="151"/>
    </row>
    <row r="51" spans="1:63" ht="19.5" customHeight="1" hidden="1">
      <c r="A51" s="407"/>
      <c r="B51" s="1341" t="s">
        <v>272</v>
      </c>
      <c r="C51" s="1342"/>
      <c r="D51" s="1342"/>
      <c r="E51" s="1342"/>
      <c r="F51" s="1342"/>
      <c r="G51" s="1342"/>
      <c r="H51" s="1342"/>
      <c r="I51" s="1342"/>
      <c r="J51" s="1342"/>
      <c r="K51" s="1342"/>
      <c r="L51" s="1342"/>
      <c r="M51" s="1342"/>
      <c r="N51" s="1342"/>
      <c r="O51" s="1342"/>
      <c r="P51" s="1342"/>
      <c r="Q51" s="1342"/>
      <c r="R51" s="1342"/>
      <c r="S51" s="1342"/>
      <c r="T51" s="1343"/>
      <c r="U51" s="1344"/>
      <c r="V51" s="1344"/>
      <c r="W51" s="1345"/>
      <c r="X51" s="1344"/>
      <c r="Y51" s="1344"/>
      <c r="Z51" s="1344"/>
      <c r="AA51" s="1346"/>
      <c r="AB51" s="408"/>
      <c r="AC51" s="408"/>
      <c r="AD51" s="1345"/>
      <c r="AE51" s="1346"/>
      <c r="AF51" s="409"/>
      <c r="AG51" s="410"/>
      <c r="AH51" s="1347"/>
      <c r="AI51" s="1285"/>
      <c r="AJ51" s="1348"/>
      <c r="AK51" s="1349"/>
      <c r="AL51" s="1350"/>
      <c r="AM51" s="1351"/>
      <c r="AN51" s="1345"/>
      <c r="AO51" s="1346"/>
      <c r="AP51" s="1345"/>
      <c r="AQ51" s="1346"/>
      <c r="AR51" s="1345"/>
      <c r="AS51" s="1344"/>
      <c r="AT51" s="411"/>
      <c r="AU51" s="1352"/>
      <c r="AV51" s="1350"/>
      <c r="AW51" s="412"/>
      <c r="AX51" s="371"/>
      <c r="AY51" s="371"/>
      <c r="AZ51" s="371"/>
      <c r="BA51" s="371"/>
      <c r="BB51" s="371"/>
      <c r="BC51" s="371"/>
      <c r="BD51" s="372"/>
      <c r="BF51" s="152" t="e">
        <f t="shared" si="7"/>
        <v>#DIV/0!</v>
      </c>
      <c r="BG51" s="151"/>
      <c r="BH51" s="151"/>
      <c r="BI51" s="151"/>
      <c r="BJ51" s="151"/>
      <c r="BK51" s="151"/>
    </row>
    <row r="52" spans="1:63" ht="18" customHeight="1" hidden="1">
      <c r="A52" s="413">
        <v>1</v>
      </c>
      <c r="B52" s="1353"/>
      <c r="C52" s="1354"/>
      <c r="D52" s="1354"/>
      <c r="E52" s="1354"/>
      <c r="F52" s="1354"/>
      <c r="G52" s="1354"/>
      <c r="H52" s="1354"/>
      <c r="I52" s="1354"/>
      <c r="J52" s="1354"/>
      <c r="K52" s="1354"/>
      <c r="L52" s="1354"/>
      <c r="M52" s="1354"/>
      <c r="N52" s="1354"/>
      <c r="O52" s="1354"/>
      <c r="P52" s="1354"/>
      <c r="Q52" s="1354"/>
      <c r="R52" s="1354"/>
      <c r="S52" s="1354"/>
      <c r="T52" s="1355"/>
      <c r="U52" s="414"/>
      <c r="V52" s="414"/>
      <c r="W52" s="415"/>
      <c r="X52" s="414"/>
      <c r="Y52" s="414"/>
      <c r="Z52" s="414"/>
      <c r="AA52" s="416"/>
      <c r="AB52" s="414"/>
      <c r="AC52" s="414"/>
      <c r="AD52" s="415"/>
      <c r="AE52" s="416"/>
      <c r="AF52" s="1356"/>
      <c r="AG52" s="1357"/>
      <c r="AH52" s="1358">
        <f aca="true" t="shared" si="8" ref="AH52:AH66">AJ52/30</f>
        <v>0</v>
      </c>
      <c r="AI52" s="1359"/>
      <c r="AJ52" s="1360"/>
      <c r="AK52" s="1361"/>
      <c r="AL52" s="1362">
        <f>SUM(AN52:AS52)</f>
        <v>0</v>
      </c>
      <c r="AM52" s="1359"/>
      <c r="AN52" s="1356"/>
      <c r="AO52" s="1363"/>
      <c r="AP52" s="1356"/>
      <c r="AQ52" s="1363"/>
      <c r="AR52" s="1356"/>
      <c r="AS52" s="1357"/>
      <c r="AT52" s="417"/>
      <c r="AU52" s="1364">
        <f aca="true" t="shared" si="9" ref="AU52:AU66">AJ52-AL52</f>
        <v>0</v>
      </c>
      <c r="AV52" s="1362"/>
      <c r="AW52" s="273"/>
      <c r="AX52" s="418"/>
      <c r="AY52" s="194"/>
      <c r="AZ52" s="418"/>
      <c r="BA52" s="194"/>
      <c r="BB52" s="418"/>
      <c r="BC52" s="194"/>
      <c r="BD52" s="419"/>
      <c r="BF52" s="152" t="e">
        <f t="shared" si="7"/>
        <v>#DIV/0!</v>
      </c>
      <c r="BG52" s="151"/>
      <c r="BH52" s="151"/>
      <c r="BI52" s="151"/>
      <c r="BJ52" s="151"/>
      <c r="BK52" s="151"/>
    </row>
    <row r="53" spans="1:63" ht="18" customHeight="1" hidden="1">
      <c r="A53" s="420">
        <v>2</v>
      </c>
      <c r="B53" s="1365"/>
      <c r="C53" s="1366"/>
      <c r="D53" s="1366"/>
      <c r="E53" s="1366"/>
      <c r="F53" s="1366"/>
      <c r="G53" s="1366"/>
      <c r="H53" s="1366"/>
      <c r="I53" s="1366"/>
      <c r="J53" s="1366"/>
      <c r="K53" s="1366"/>
      <c r="L53" s="1366"/>
      <c r="M53" s="1366"/>
      <c r="N53" s="1366"/>
      <c r="O53" s="1366"/>
      <c r="P53" s="1366"/>
      <c r="Q53" s="1366"/>
      <c r="R53" s="1366"/>
      <c r="S53" s="1366"/>
      <c r="T53" s="1367"/>
      <c r="U53" s="398"/>
      <c r="V53" s="398"/>
      <c r="W53" s="421"/>
      <c r="X53" s="398"/>
      <c r="Y53" s="398"/>
      <c r="Z53" s="398"/>
      <c r="AA53" s="390"/>
      <c r="AB53" s="398"/>
      <c r="AC53" s="398"/>
      <c r="AD53" s="421"/>
      <c r="AE53" s="390"/>
      <c r="AF53" s="421"/>
      <c r="AG53" s="398"/>
      <c r="AH53" s="1368">
        <f t="shared" si="8"/>
        <v>0</v>
      </c>
      <c r="AI53" s="1369"/>
      <c r="AJ53" s="1314"/>
      <c r="AK53" s="1370"/>
      <c r="AL53" s="1371">
        <f>SUM(AN53:AS53)</f>
        <v>0</v>
      </c>
      <c r="AM53" s="1369"/>
      <c r="AN53" s="1372"/>
      <c r="AO53" s="1373"/>
      <c r="AP53" s="1372"/>
      <c r="AQ53" s="1373"/>
      <c r="AR53" s="1372"/>
      <c r="AS53" s="1374"/>
      <c r="AT53" s="423"/>
      <c r="AU53" s="1375">
        <f t="shared" si="9"/>
        <v>0</v>
      </c>
      <c r="AV53" s="1371"/>
      <c r="AW53" s="274"/>
      <c r="AX53" s="357"/>
      <c r="AY53" s="358"/>
      <c r="AZ53" s="357"/>
      <c r="BA53" s="358"/>
      <c r="BB53" s="357"/>
      <c r="BC53" s="358"/>
      <c r="BD53" s="356"/>
      <c r="BF53" s="152" t="e">
        <f t="shared" si="7"/>
        <v>#DIV/0!</v>
      </c>
      <c r="BG53" s="151"/>
      <c r="BH53" s="151"/>
      <c r="BI53" s="151"/>
      <c r="BJ53" s="151"/>
      <c r="BK53" s="151"/>
    </row>
    <row r="54" spans="1:63" ht="18" customHeight="1" hidden="1">
      <c r="A54" s="420">
        <v>3</v>
      </c>
      <c r="B54" s="1376"/>
      <c r="C54" s="1377"/>
      <c r="D54" s="1377"/>
      <c r="E54" s="1377"/>
      <c r="F54" s="1377"/>
      <c r="G54" s="1377"/>
      <c r="H54" s="1377"/>
      <c r="I54" s="1377"/>
      <c r="J54" s="1377"/>
      <c r="K54" s="1377"/>
      <c r="L54" s="1377"/>
      <c r="M54" s="1377"/>
      <c r="N54" s="1377"/>
      <c r="O54" s="1377"/>
      <c r="P54" s="1377"/>
      <c r="Q54" s="1377"/>
      <c r="R54" s="1377"/>
      <c r="S54" s="1377"/>
      <c r="T54" s="1378"/>
      <c r="U54" s="398"/>
      <c r="V54" s="398"/>
      <c r="W54" s="421"/>
      <c r="X54" s="398"/>
      <c r="Y54" s="398"/>
      <c r="Z54" s="398"/>
      <c r="AA54" s="390"/>
      <c r="AB54" s="398"/>
      <c r="AC54" s="398"/>
      <c r="AD54" s="421"/>
      <c r="AE54" s="390"/>
      <c r="AF54" s="421"/>
      <c r="AG54" s="398"/>
      <c r="AH54" s="1368">
        <f t="shared" si="8"/>
        <v>0</v>
      </c>
      <c r="AI54" s="1369"/>
      <c r="AJ54" s="1314"/>
      <c r="AK54" s="1370"/>
      <c r="AL54" s="1371">
        <f>SUM(AN54:AS54)</f>
        <v>0</v>
      </c>
      <c r="AM54" s="1369"/>
      <c r="AN54" s="1372"/>
      <c r="AO54" s="1373"/>
      <c r="AP54" s="1372"/>
      <c r="AQ54" s="1373"/>
      <c r="AR54" s="1382"/>
      <c r="AS54" s="1383"/>
      <c r="AT54" s="423"/>
      <c r="AU54" s="1375">
        <f t="shared" si="9"/>
        <v>0</v>
      </c>
      <c r="AV54" s="1371"/>
      <c r="AW54" s="274"/>
      <c r="AX54" s="357"/>
      <c r="AY54" s="358"/>
      <c r="AZ54" s="357"/>
      <c r="BA54" s="358"/>
      <c r="BB54" s="357"/>
      <c r="BC54" s="358"/>
      <c r="BD54" s="356"/>
      <c r="BF54" s="152" t="e">
        <f t="shared" si="7"/>
        <v>#DIV/0!</v>
      </c>
      <c r="BG54" s="151"/>
      <c r="BH54" s="151"/>
      <c r="BI54" s="151"/>
      <c r="BJ54" s="151"/>
      <c r="BK54" s="151"/>
    </row>
    <row r="55" spans="1:63" ht="18" customHeight="1" hidden="1">
      <c r="A55" s="420">
        <v>4</v>
      </c>
      <c r="B55" s="1379"/>
      <c r="C55" s="1380"/>
      <c r="D55" s="1380"/>
      <c r="E55" s="1380"/>
      <c r="F55" s="1380"/>
      <c r="G55" s="1380"/>
      <c r="H55" s="1380"/>
      <c r="I55" s="1380"/>
      <c r="J55" s="1380"/>
      <c r="K55" s="1380"/>
      <c r="L55" s="1380"/>
      <c r="M55" s="1380"/>
      <c r="N55" s="1380"/>
      <c r="O55" s="1380"/>
      <c r="P55" s="1380"/>
      <c r="Q55" s="1380"/>
      <c r="R55" s="1380"/>
      <c r="S55" s="1380"/>
      <c r="T55" s="1381"/>
      <c r="U55" s="398"/>
      <c r="V55" s="398"/>
      <c r="W55" s="421"/>
      <c r="X55" s="398"/>
      <c r="Y55" s="398"/>
      <c r="Z55" s="398"/>
      <c r="AA55" s="390"/>
      <c r="AB55" s="398"/>
      <c r="AC55" s="398"/>
      <c r="AD55" s="421"/>
      <c r="AE55" s="390"/>
      <c r="AF55" s="421"/>
      <c r="AG55" s="398"/>
      <c r="AH55" s="1368">
        <f t="shared" si="8"/>
        <v>0</v>
      </c>
      <c r="AI55" s="1369"/>
      <c r="AJ55" s="1314"/>
      <c r="AK55" s="1370"/>
      <c r="AL55" s="1371">
        <f aca="true" t="shared" si="10" ref="AL55:AL66">SUM(AN55:AQ55)</f>
        <v>0</v>
      </c>
      <c r="AM55" s="1369"/>
      <c r="AN55" s="1372"/>
      <c r="AO55" s="1373"/>
      <c r="AP55" s="1372"/>
      <c r="AQ55" s="1374"/>
      <c r="AR55" s="1384"/>
      <c r="AS55" s="1384"/>
      <c r="AT55" s="390"/>
      <c r="AU55" s="1375">
        <f t="shared" si="9"/>
        <v>0</v>
      </c>
      <c r="AV55" s="1371"/>
      <c r="AW55" s="274"/>
      <c r="AX55" s="357"/>
      <c r="AY55" s="358"/>
      <c r="AZ55" s="357"/>
      <c r="BA55" s="358"/>
      <c r="BB55" s="357"/>
      <c r="BC55" s="358"/>
      <c r="BD55" s="356"/>
      <c r="BF55" s="152" t="e">
        <f t="shared" si="7"/>
        <v>#DIV/0!</v>
      </c>
      <c r="BG55" s="151"/>
      <c r="BH55" s="151"/>
      <c r="BI55" s="151"/>
      <c r="BJ55" s="151"/>
      <c r="BK55" s="151"/>
    </row>
    <row r="56" spans="1:63" ht="18" customHeight="1" hidden="1">
      <c r="A56" s="420">
        <v>5</v>
      </c>
      <c r="B56" s="1385"/>
      <c r="C56" s="1386"/>
      <c r="D56" s="1386"/>
      <c r="E56" s="1386"/>
      <c r="F56" s="1386"/>
      <c r="G56" s="1386"/>
      <c r="H56" s="1386"/>
      <c r="I56" s="1386"/>
      <c r="J56" s="1386"/>
      <c r="K56" s="1386"/>
      <c r="L56" s="1386"/>
      <c r="M56" s="1386"/>
      <c r="N56" s="1386"/>
      <c r="O56" s="1386"/>
      <c r="P56" s="1386"/>
      <c r="Q56" s="1386"/>
      <c r="R56" s="1386"/>
      <c r="S56" s="1386"/>
      <c r="T56" s="1387"/>
      <c r="U56" s="398"/>
      <c r="V56" s="398"/>
      <c r="W56" s="424"/>
      <c r="X56" s="398"/>
      <c r="Y56" s="398"/>
      <c r="Z56" s="398"/>
      <c r="AA56" s="390"/>
      <c r="AB56" s="398"/>
      <c r="AC56" s="398"/>
      <c r="AD56" s="421"/>
      <c r="AE56" s="390"/>
      <c r="AF56" s="421"/>
      <c r="AG56" s="398"/>
      <c r="AH56" s="1368">
        <f t="shared" si="8"/>
        <v>0</v>
      </c>
      <c r="AI56" s="1369"/>
      <c r="AJ56" s="1314"/>
      <c r="AK56" s="1370"/>
      <c r="AL56" s="1371">
        <f t="shared" si="10"/>
        <v>0</v>
      </c>
      <c r="AM56" s="1369"/>
      <c r="AN56" s="1372"/>
      <c r="AO56" s="1373"/>
      <c r="AP56" s="1372"/>
      <c r="AQ56" s="1374"/>
      <c r="AR56" s="1384"/>
      <c r="AS56" s="1384"/>
      <c r="AT56" s="390"/>
      <c r="AU56" s="1375">
        <f t="shared" si="9"/>
        <v>0</v>
      </c>
      <c r="AV56" s="1371"/>
      <c r="AW56" s="274"/>
      <c r="AX56" s="357"/>
      <c r="AY56" s="358"/>
      <c r="AZ56" s="357"/>
      <c r="BA56" s="358"/>
      <c r="BB56" s="357"/>
      <c r="BC56" s="358"/>
      <c r="BD56" s="356"/>
      <c r="BF56" s="152" t="e">
        <f t="shared" si="7"/>
        <v>#DIV/0!</v>
      </c>
      <c r="BG56" s="151"/>
      <c r="BH56" s="151"/>
      <c r="BI56" s="151"/>
      <c r="BJ56" s="151"/>
      <c r="BK56" s="151"/>
    </row>
    <row r="57" spans="1:63" ht="18" customHeight="1" hidden="1">
      <c r="A57" s="420">
        <v>6</v>
      </c>
      <c r="B57" s="1388"/>
      <c r="C57" s="1389"/>
      <c r="D57" s="1389"/>
      <c r="E57" s="1389"/>
      <c r="F57" s="1389"/>
      <c r="G57" s="1389"/>
      <c r="H57" s="1389"/>
      <c r="I57" s="1389"/>
      <c r="J57" s="1389"/>
      <c r="K57" s="1389"/>
      <c r="L57" s="1389"/>
      <c r="M57" s="1389"/>
      <c r="N57" s="1389"/>
      <c r="O57" s="1389"/>
      <c r="P57" s="1389"/>
      <c r="Q57" s="1389"/>
      <c r="R57" s="1389"/>
      <c r="S57" s="1389"/>
      <c r="T57" s="1390"/>
      <c r="U57" s="398"/>
      <c r="V57" s="398"/>
      <c r="W57" s="424"/>
      <c r="X57" s="398"/>
      <c r="Y57" s="398"/>
      <c r="Z57" s="398"/>
      <c r="AA57" s="390"/>
      <c r="AB57" s="398"/>
      <c r="AC57" s="398"/>
      <c r="AD57" s="421"/>
      <c r="AE57" s="390"/>
      <c r="AF57" s="421"/>
      <c r="AG57" s="398"/>
      <c r="AH57" s="1368">
        <f t="shared" si="8"/>
        <v>0</v>
      </c>
      <c r="AI57" s="1369"/>
      <c r="AJ57" s="1314"/>
      <c r="AK57" s="1370"/>
      <c r="AL57" s="1371">
        <f t="shared" si="10"/>
        <v>0</v>
      </c>
      <c r="AM57" s="1369"/>
      <c r="AN57" s="1372"/>
      <c r="AO57" s="1373"/>
      <c r="AP57" s="1372"/>
      <c r="AQ57" s="1374"/>
      <c r="AR57" s="1384"/>
      <c r="AS57" s="1384"/>
      <c r="AT57" s="390"/>
      <c r="AU57" s="1375">
        <f t="shared" si="9"/>
        <v>0</v>
      </c>
      <c r="AV57" s="1371"/>
      <c r="AW57" s="274"/>
      <c r="AX57" s="357"/>
      <c r="AY57" s="358"/>
      <c r="AZ57" s="357"/>
      <c r="BA57" s="358"/>
      <c r="BB57" s="357"/>
      <c r="BC57" s="358"/>
      <c r="BD57" s="356"/>
      <c r="BF57" s="152" t="e">
        <f t="shared" si="7"/>
        <v>#DIV/0!</v>
      </c>
      <c r="BG57" s="151"/>
      <c r="BH57" s="151"/>
      <c r="BI57" s="151"/>
      <c r="BJ57" s="151"/>
      <c r="BK57" s="151"/>
    </row>
    <row r="58" spans="1:63" ht="18" customHeight="1" hidden="1">
      <c r="A58" s="420">
        <v>7</v>
      </c>
      <c r="B58" s="1388"/>
      <c r="C58" s="1389"/>
      <c r="D58" s="1389"/>
      <c r="E58" s="1389"/>
      <c r="F58" s="1389"/>
      <c r="G58" s="1389"/>
      <c r="H58" s="1389"/>
      <c r="I58" s="1389"/>
      <c r="J58" s="1389"/>
      <c r="K58" s="1389"/>
      <c r="L58" s="1389"/>
      <c r="M58" s="1389"/>
      <c r="N58" s="1389"/>
      <c r="O58" s="1389"/>
      <c r="P58" s="1389"/>
      <c r="Q58" s="1389"/>
      <c r="R58" s="1389"/>
      <c r="S58" s="1389"/>
      <c r="T58" s="1390"/>
      <c r="U58" s="398"/>
      <c r="V58" s="398"/>
      <c r="W58" s="424"/>
      <c r="X58" s="398"/>
      <c r="Y58" s="398"/>
      <c r="Z58" s="398"/>
      <c r="AA58" s="390"/>
      <c r="AB58" s="398"/>
      <c r="AC58" s="398"/>
      <c r="AD58" s="421"/>
      <c r="AE58" s="390"/>
      <c r="AF58" s="421"/>
      <c r="AG58" s="398"/>
      <c r="AH58" s="1368">
        <f t="shared" si="8"/>
        <v>0</v>
      </c>
      <c r="AI58" s="1369"/>
      <c r="AJ58" s="1314"/>
      <c r="AK58" s="1370"/>
      <c r="AL58" s="1371">
        <f t="shared" si="10"/>
        <v>0</v>
      </c>
      <c r="AM58" s="1369"/>
      <c r="AN58" s="1372"/>
      <c r="AO58" s="1373"/>
      <c r="AP58" s="1372"/>
      <c r="AQ58" s="1374"/>
      <c r="AR58" s="1384"/>
      <c r="AS58" s="1384"/>
      <c r="AT58" s="390"/>
      <c r="AU58" s="1375">
        <f t="shared" si="9"/>
        <v>0</v>
      </c>
      <c r="AV58" s="1371"/>
      <c r="AW58" s="274"/>
      <c r="AX58" s="357"/>
      <c r="AY58" s="358"/>
      <c r="AZ58" s="357"/>
      <c r="BA58" s="358"/>
      <c r="BB58" s="357"/>
      <c r="BC58" s="358"/>
      <c r="BD58" s="356"/>
      <c r="BF58" s="152" t="e">
        <f t="shared" si="7"/>
        <v>#DIV/0!</v>
      </c>
      <c r="BG58" s="151"/>
      <c r="BH58" s="151"/>
      <c r="BI58" s="151"/>
      <c r="BJ58" s="151"/>
      <c r="BK58" s="151"/>
    </row>
    <row r="59" spans="1:63" ht="18" customHeight="1" hidden="1">
      <c r="A59" s="420">
        <v>8</v>
      </c>
      <c r="B59" s="1388"/>
      <c r="C59" s="1389"/>
      <c r="D59" s="1389"/>
      <c r="E59" s="1389"/>
      <c r="F59" s="1389"/>
      <c r="G59" s="1389"/>
      <c r="H59" s="1389"/>
      <c r="I59" s="1389"/>
      <c r="J59" s="1389"/>
      <c r="K59" s="1389"/>
      <c r="L59" s="1389"/>
      <c r="M59" s="1389"/>
      <c r="N59" s="1389"/>
      <c r="O59" s="1389"/>
      <c r="P59" s="1389"/>
      <c r="Q59" s="1389"/>
      <c r="R59" s="1389"/>
      <c r="S59" s="1389"/>
      <c r="T59" s="1390"/>
      <c r="U59" s="398"/>
      <c r="V59" s="398"/>
      <c r="W59" s="424"/>
      <c r="X59" s="398"/>
      <c r="Y59" s="398"/>
      <c r="Z59" s="398"/>
      <c r="AA59" s="390"/>
      <c r="AB59" s="398"/>
      <c r="AC59" s="398"/>
      <c r="AD59" s="421"/>
      <c r="AE59" s="390"/>
      <c r="AF59" s="421"/>
      <c r="AG59" s="398"/>
      <c r="AH59" s="1368">
        <f t="shared" si="8"/>
        <v>0</v>
      </c>
      <c r="AI59" s="1369"/>
      <c r="AJ59" s="1314"/>
      <c r="AK59" s="1370"/>
      <c r="AL59" s="1371">
        <f t="shared" si="10"/>
        <v>0</v>
      </c>
      <c r="AM59" s="1369"/>
      <c r="AN59" s="1372"/>
      <c r="AO59" s="1373"/>
      <c r="AP59" s="1372"/>
      <c r="AQ59" s="1374"/>
      <c r="AR59" s="1384"/>
      <c r="AS59" s="1384"/>
      <c r="AT59" s="390"/>
      <c r="AU59" s="1375">
        <f t="shared" si="9"/>
        <v>0</v>
      </c>
      <c r="AV59" s="1371"/>
      <c r="AW59" s="274"/>
      <c r="AX59" s="357"/>
      <c r="AY59" s="358"/>
      <c r="AZ59" s="357"/>
      <c r="BA59" s="358"/>
      <c r="BB59" s="357"/>
      <c r="BC59" s="358"/>
      <c r="BD59" s="356"/>
      <c r="BF59" s="152" t="e">
        <f t="shared" si="7"/>
        <v>#DIV/0!</v>
      </c>
      <c r="BG59" s="151"/>
      <c r="BH59" s="151"/>
      <c r="BI59" s="151"/>
      <c r="BJ59" s="151"/>
      <c r="BK59" s="151"/>
    </row>
    <row r="60" spans="1:63" ht="18" customHeight="1" hidden="1">
      <c r="A60" s="420">
        <v>9</v>
      </c>
      <c r="B60" s="1388"/>
      <c r="C60" s="1389"/>
      <c r="D60" s="1389"/>
      <c r="E60" s="1389"/>
      <c r="F60" s="1389"/>
      <c r="G60" s="1389"/>
      <c r="H60" s="1389"/>
      <c r="I60" s="1389"/>
      <c r="J60" s="1389"/>
      <c r="K60" s="1389"/>
      <c r="L60" s="1389"/>
      <c r="M60" s="1389"/>
      <c r="N60" s="1389"/>
      <c r="O60" s="1389"/>
      <c r="P60" s="1389"/>
      <c r="Q60" s="1389"/>
      <c r="R60" s="1389"/>
      <c r="S60" s="1389"/>
      <c r="T60" s="1390"/>
      <c r="U60" s="398"/>
      <c r="V60" s="398"/>
      <c r="W60" s="424"/>
      <c r="X60" s="398"/>
      <c r="Y60" s="398"/>
      <c r="Z60" s="398"/>
      <c r="AA60" s="390"/>
      <c r="AB60" s="398"/>
      <c r="AC60" s="398"/>
      <c r="AD60" s="421"/>
      <c r="AE60" s="390"/>
      <c r="AF60" s="421"/>
      <c r="AG60" s="398"/>
      <c r="AH60" s="1368">
        <f t="shared" si="8"/>
        <v>0</v>
      </c>
      <c r="AI60" s="1369"/>
      <c r="AJ60" s="1314"/>
      <c r="AK60" s="1370"/>
      <c r="AL60" s="1371">
        <f t="shared" si="10"/>
        <v>0</v>
      </c>
      <c r="AM60" s="1369"/>
      <c r="AN60" s="1372"/>
      <c r="AO60" s="1373"/>
      <c r="AP60" s="1372"/>
      <c r="AQ60" s="1374"/>
      <c r="AR60" s="1384"/>
      <c r="AS60" s="1384"/>
      <c r="AT60" s="390"/>
      <c r="AU60" s="1375">
        <f t="shared" si="9"/>
        <v>0</v>
      </c>
      <c r="AV60" s="1371"/>
      <c r="AW60" s="274"/>
      <c r="AX60" s="357"/>
      <c r="AY60" s="358"/>
      <c r="AZ60" s="357"/>
      <c r="BA60" s="358"/>
      <c r="BB60" s="357"/>
      <c r="BC60" s="358"/>
      <c r="BD60" s="356"/>
      <c r="BF60" s="152" t="e">
        <f t="shared" si="7"/>
        <v>#DIV/0!</v>
      </c>
      <c r="BG60" s="151"/>
      <c r="BH60" s="151"/>
      <c r="BI60" s="151"/>
      <c r="BJ60" s="151"/>
      <c r="BK60" s="151"/>
    </row>
    <row r="61" spans="1:63" ht="18" customHeight="1" hidden="1">
      <c r="A61" s="420">
        <v>10</v>
      </c>
      <c r="B61" s="1388"/>
      <c r="C61" s="1389"/>
      <c r="D61" s="1389"/>
      <c r="E61" s="1389"/>
      <c r="F61" s="1389"/>
      <c r="G61" s="1389"/>
      <c r="H61" s="1389"/>
      <c r="I61" s="1389"/>
      <c r="J61" s="1389"/>
      <c r="K61" s="1389"/>
      <c r="L61" s="1389"/>
      <c r="M61" s="1389"/>
      <c r="N61" s="1389"/>
      <c r="O61" s="1389"/>
      <c r="P61" s="1389"/>
      <c r="Q61" s="1389"/>
      <c r="R61" s="1389"/>
      <c r="S61" s="1389"/>
      <c r="T61" s="1390"/>
      <c r="U61" s="398"/>
      <c r="V61" s="398"/>
      <c r="W61" s="424"/>
      <c r="X61" s="398"/>
      <c r="Y61" s="398"/>
      <c r="Z61" s="398"/>
      <c r="AA61" s="390"/>
      <c r="AB61" s="398"/>
      <c r="AC61" s="398"/>
      <c r="AD61" s="421"/>
      <c r="AE61" s="390"/>
      <c r="AF61" s="421"/>
      <c r="AG61" s="398"/>
      <c r="AH61" s="1368">
        <f t="shared" si="8"/>
        <v>0</v>
      </c>
      <c r="AI61" s="1369"/>
      <c r="AJ61" s="1314"/>
      <c r="AK61" s="1370"/>
      <c r="AL61" s="1371">
        <f t="shared" si="10"/>
        <v>0</v>
      </c>
      <c r="AM61" s="1369"/>
      <c r="AN61" s="1372"/>
      <c r="AO61" s="1373"/>
      <c r="AP61" s="1372"/>
      <c r="AQ61" s="1374"/>
      <c r="AR61" s="1384"/>
      <c r="AS61" s="1384"/>
      <c r="AT61" s="390"/>
      <c r="AU61" s="1375">
        <f t="shared" si="9"/>
        <v>0</v>
      </c>
      <c r="AV61" s="1371"/>
      <c r="AW61" s="274"/>
      <c r="AX61" s="357"/>
      <c r="AY61" s="358"/>
      <c r="AZ61" s="357"/>
      <c r="BA61" s="358"/>
      <c r="BB61" s="357"/>
      <c r="BC61" s="358"/>
      <c r="BD61" s="356"/>
      <c r="BF61" s="152" t="e">
        <f t="shared" si="7"/>
        <v>#DIV/0!</v>
      </c>
      <c r="BG61" s="151"/>
      <c r="BH61" s="151"/>
      <c r="BI61" s="151"/>
      <c r="BJ61" s="151"/>
      <c r="BK61" s="151"/>
    </row>
    <row r="62" spans="1:63" ht="18" customHeight="1" hidden="1">
      <c r="A62" s="420">
        <v>11</v>
      </c>
      <c r="B62" s="1385"/>
      <c r="C62" s="1386"/>
      <c r="D62" s="1386"/>
      <c r="E62" s="1386"/>
      <c r="F62" s="1386"/>
      <c r="G62" s="1386"/>
      <c r="H62" s="1386"/>
      <c r="I62" s="1386"/>
      <c r="J62" s="1386"/>
      <c r="K62" s="1386"/>
      <c r="L62" s="1386"/>
      <c r="M62" s="1386"/>
      <c r="N62" s="1386"/>
      <c r="O62" s="1386"/>
      <c r="P62" s="1386"/>
      <c r="Q62" s="1386"/>
      <c r="R62" s="1386"/>
      <c r="S62" s="1386"/>
      <c r="T62" s="1387"/>
      <c r="U62" s="398"/>
      <c r="V62" s="398"/>
      <c r="W62" s="424"/>
      <c r="X62" s="398"/>
      <c r="Y62" s="398"/>
      <c r="Z62" s="398"/>
      <c r="AA62" s="390"/>
      <c r="AB62" s="398"/>
      <c r="AC62" s="398"/>
      <c r="AD62" s="421"/>
      <c r="AE62" s="390"/>
      <c r="AF62" s="421"/>
      <c r="AG62" s="398"/>
      <c r="AH62" s="1368">
        <f t="shared" si="8"/>
        <v>0</v>
      </c>
      <c r="AI62" s="1369"/>
      <c r="AJ62" s="1314"/>
      <c r="AK62" s="1370"/>
      <c r="AL62" s="1371">
        <f t="shared" si="10"/>
        <v>0</v>
      </c>
      <c r="AM62" s="1369"/>
      <c r="AN62" s="1372"/>
      <c r="AO62" s="1373"/>
      <c r="AP62" s="1372"/>
      <c r="AQ62" s="1374"/>
      <c r="AR62" s="1384"/>
      <c r="AS62" s="1384"/>
      <c r="AT62" s="390"/>
      <c r="AU62" s="1375">
        <f t="shared" si="9"/>
        <v>0</v>
      </c>
      <c r="AV62" s="1371"/>
      <c r="AW62" s="274"/>
      <c r="AX62" s="357"/>
      <c r="AY62" s="358"/>
      <c r="AZ62" s="357"/>
      <c r="BA62" s="358"/>
      <c r="BB62" s="357"/>
      <c r="BC62" s="358"/>
      <c r="BD62" s="356"/>
      <c r="BF62" s="152" t="e">
        <f t="shared" si="7"/>
        <v>#DIV/0!</v>
      </c>
      <c r="BG62" s="151"/>
      <c r="BH62" s="151"/>
      <c r="BI62" s="151"/>
      <c r="BJ62" s="151"/>
      <c r="BK62" s="151"/>
    </row>
    <row r="63" spans="1:63" ht="18" customHeight="1" hidden="1">
      <c r="A63" s="420">
        <v>12</v>
      </c>
      <c r="B63" s="1385"/>
      <c r="C63" s="1386"/>
      <c r="D63" s="1386"/>
      <c r="E63" s="1386"/>
      <c r="F63" s="1386"/>
      <c r="G63" s="1386"/>
      <c r="H63" s="1386"/>
      <c r="I63" s="1386"/>
      <c r="J63" s="1386"/>
      <c r="K63" s="1386"/>
      <c r="L63" s="1386"/>
      <c r="M63" s="1386"/>
      <c r="N63" s="1386"/>
      <c r="O63" s="1386"/>
      <c r="P63" s="1386"/>
      <c r="Q63" s="1386"/>
      <c r="R63" s="1386"/>
      <c r="S63" s="1386"/>
      <c r="T63" s="1387"/>
      <c r="U63" s="398"/>
      <c r="V63" s="398"/>
      <c r="W63" s="424"/>
      <c r="X63" s="398"/>
      <c r="Y63" s="398"/>
      <c r="Z63" s="398"/>
      <c r="AA63" s="390"/>
      <c r="AB63" s="398"/>
      <c r="AC63" s="398"/>
      <c r="AD63" s="421"/>
      <c r="AE63" s="390"/>
      <c r="AF63" s="421"/>
      <c r="AG63" s="398"/>
      <c r="AH63" s="1368">
        <f t="shared" si="8"/>
        <v>0</v>
      </c>
      <c r="AI63" s="1369"/>
      <c r="AJ63" s="1314"/>
      <c r="AK63" s="1370"/>
      <c r="AL63" s="1371">
        <f t="shared" si="10"/>
        <v>0</v>
      </c>
      <c r="AM63" s="1369"/>
      <c r="AN63" s="1372"/>
      <c r="AO63" s="1373"/>
      <c r="AP63" s="1372"/>
      <c r="AQ63" s="1374"/>
      <c r="AR63" s="1384"/>
      <c r="AS63" s="1384"/>
      <c r="AT63" s="390"/>
      <c r="AU63" s="1375">
        <f t="shared" si="9"/>
        <v>0</v>
      </c>
      <c r="AV63" s="1371"/>
      <c r="AW63" s="274"/>
      <c r="AX63" s="357"/>
      <c r="AY63" s="358"/>
      <c r="AZ63" s="357"/>
      <c r="BA63" s="358"/>
      <c r="BB63" s="357"/>
      <c r="BC63" s="358"/>
      <c r="BD63" s="356"/>
      <c r="BF63" s="152" t="e">
        <f t="shared" si="7"/>
        <v>#DIV/0!</v>
      </c>
      <c r="BG63" s="151"/>
      <c r="BH63" s="151"/>
      <c r="BI63" s="151"/>
      <c r="BJ63" s="151"/>
      <c r="BK63" s="151"/>
    </row>
    <row r="64" spans="1:63" ht="18" customHeight="1" hidden="1">
      <c r="A64" s="420">
        <v>13</v>
      </c>
      <c r="B64" s="1385"/>
      <c r="C64" s="1386"/>
      <c r="D64" s="1386"/>
      <c r="E64" s="1386"/>
      <c r="F64" s="1386"/>
      <c r="G64" s="1386"/>
      <c r="H64" s="1386"/>
      <c r="I64" s="1386"/>
      <c r="J64" s="1386"/>
      <c r="K64" s="1386"/>
      <c r="L64" s="1386"/>
      <c r="M64" s="1386"/>
      <c r="N64" s="1386"/>
      <c r="O64" s="1386"/>
      <c r="P64" s="1386"/>
      <c r="Q64" s="1386"/>
      <c r="R64" s="1386"/>
      <c r="S64" s="1386"/>
      <c r="T64" s="1387"/>
      <c r="U64" s="398"/>
      <c r="V64" s="398"/>
      <c r="W64" s="424"/>
      <c r="X64" s="398"/>
      <c r="Y64" s="398"/>
      <c r="Z64" s="398"/>
      <c r="AA64" s="390"/>
      <c r="AB64" s="398"/>
      <c r="AC64" s="398"/>
      <c r="AD64" s="421"/>
      <c r="AE64" s="390"/>
      <c r="AF64" s="421"/>
      <c r="AG64" s="398"/>
      <c r="AH64" s="1368">
        <f t="shared" si="8"/>
        <v>0</v>
      </c>
      <c r="AI64" s="1369"/>
      <c r="AJ64" s="1314"/>
      <c r="AK64" s="1370"/>
      <c r="AL64" s="1371">
        <f t="shared" si="10"/>
        <v>0</v>
      </c>
      <c r="AM64" s="1369"/>
      <c r="AN64" s="1372"/>
      <c r="AO64" s="1373"/>
      <c r="AP64" s="1372"/>
      <c r="AQ64" s="1374"/>
      <c r="AR64" s="1384"/>
      <c r="AS64" s="1384"/>
      <c r="AT64" s="390"/>
      <c r="AU64" s="1375">
        <f t="shared" si="9"/>
        <v>0</v>
      </c>
      <c r="AV64" s="1371"/>
      <c r="AW64" s="274"/>
      <c r="AX64" s="357"/>
      <c r="AY64" s="358"/>
      <c r="AZ64" s="357"/>
      <c r="BA64" s="358"/>
      <c r="BB64" s="357"/>
      <c r="BC64" s="358"/>
      <c r="BD64" s="356"/>
      <c r="BF64" s="152" t="e">
        <f t="shared" si="7"/>
        <v>#DIV/0!</v>
      </c>
      <c r="BG64" s="151"/>
      <c r="BH64" s="151"/>
      <c r="BI64" s="151"/>
      <c r="BJ64" s="151"/>
      <c r="BK64" s="151"/>
    </row>
    <row r="65" spans="1:63" ht="18" customHeight="1" hidden="1">
      <c r="A65" s="420">
        <v>14</v>
      </c>
      <c r="B65" s="1388"/>
      <c r="C65" s="1389"/>
      <c r="D65" s="1389"/>
      <c r="E65" s="1389"/>
      <c r="F65" s="1389"/>
      <c r="G65" s="1389"/>
      <c r="H65" s="1389"/>
      <c r="I65" s="1389"/>
      <c r="J65" s="1389"/>
      <c r="K65" s="1389"/>
      <c r="L65" s="1389"/>
      <c r="M65" s="1389"/>
      <c r="N65" s="1389"/>
      <c r="O65" s="1389"/>
      <c r="P65" s="1389"/>
      <c r="Q65" s="1389"/>
      <c r="R65" s="1389"/>
      <c r="S65" s="1389"/>
      <c r="T65" s="1390"/>
      <c r="U65" s="398"/>
      <c r="V65" s="398"/>
      <c r="W65" s="424"/>
      <c r="X65" s="398"/>
      <c r="Y65" s="398"/>
      <c r="Z65" s="398"/>
      <c r="AA65" s="390"/>
      <c r="AB65" s="398"/>
      <c r="AC65" s="398"/>
      <c r="AD65" s="421"/>
      <c r="AE65" s="390"/>
      <c r="AF65" s="421"/>
      <c r="AG65" s="398"/>
      <c r="AH65" s="1368">
        <f t="shared" si="8"/>
        <v>0</v>
      </c>
      <c r="AI65" s="1369"/>
      <c r="AJ65" s="1314"/>
      <c r="AK65" s="1370"/>
      <c r="AL65" s="1371">
        <f t="shared" si="10"/>
        <v>0</v>
      </c>
      <c r="AM65" s="1369"/>
      <c r="AN65" s="1372"/>
      <c r="AO65" s="1373"/>
      <c r="AP65" s="1372"/>
      <c r="AQ65" s="1374"/>
      <c r="AR65" s="1384"/>
      <c r="AS65" s="1384"/>
      <c r="AT65" s="390"/>
      <c r="AU65" s="1375">
        <f t="shared" si="9"/>
        <v>0</v>
      </c>
      <c r="AV65" s="1371"/>
      <c r="AW65" s="274"/>
      <c r="AX65" s="357"/>
      <c r="AY65" s="358"/>
      <c r="AZ65" s="357"/>
      <c r="BA65" s="358"/>
      <c r="BB65" s="357"/>
      <c r="BC65" s="358"/>
      <c r="BD65" s="356"/>
      <c r="BF65" s="152" t="e">
        <f t="shared" si="7"/>
        <v>#DIV/0!</v>
      </c>
      <c r="BG65" s="151"/>
      <c r="BH65" s="151"/>
      <c r="BI65" s="151"/>
      <c r="BJ65" s="151"/>
      <c r="BK65" s="151"/>
    </row>
    <row r="66" spans="1:63" ht="18" customHeight="1" hidden="1">
      <c r="A66" s="420">
        <v>15</v>
      </c>
      <c r="B66" s="1391"/>
      <c r="C66" s="1392"/>
      <c r="D66" s="1392"/>
      <c r="E66" s="1392"/>
      <c r="F66" s="1392"/>
      <c r="G66" s="1392"/>
      <c r="H66" s="1392"/>
      <c r="I66" s="1392"/>
      <c r="J66" s="1392"/>
      <c r="K66" s="1392"/>
      <c r="L66" s="1392"/>
      <c r="M66" s="1392"/>
      <c r="N66" s="1392"/>
      <c r="O66" s="1392"/>
      <c r="P66" s="1392"/>
      <c r="Q66" s="1392"/>
      <c r="R66" s="1392"/>
      <c r="S66" s="1392"/>
      <c r="T66" s="1393"/>
      <c r="U66" s="398"/>
      <c r="V66" s="398"/>
      <c r="W66" s="424"/>
      <c r="X66" s="398"/>
      <c r="Y66" s="398"/>
      <c r="Z66" s="398"/>
      <c r="AA66" s="390"/>
      <c r="AB66" s="398"/>
      <c r="AC66" s="398"/>
      <c r="AD66" s="421"/>
      <c r="AE66" s="390"/>
      <c r="AF66" s="421"/>
      <c r="AG66" s="398"/>
      <c r="AH66" s="1368">
        <f t="shared" si="8"/>
        <v>0</v>
      </c>
      <c r="AI66" s="1369"/>
      <c r="AJ66" s="1314"/>
      <c r="AK66" s="1370"/>
      <c r="AL66" s="1371">
        <f t="shared" si="10"/>
        <v>0</v>
      </c>
      <c r="AM66" s="1369"/>
      <c r="AN66" s="1372"/>
      <c r="AO66" s="1373"/>
      <c r="AP66" s="1372"/>
      <c r="AQ66" s="1373"/>
      <c r="AR66" s="1356"/>
      <c r="AS66" s="1357"/>
      <c r="AT66" s="423"/>
      <c r="AU66" s="1375">
        <f t="shared" si="9"/>
        <v>0</v>
      </c>
      <c r="AV66" s="1371"/>
      <c r="AW66" s="277"/>
      <c r="AX66" s="427"/>
      <c r="AY66" s="428"/>
      <c r="AZ66" s="427"/>
      <c r="BA66" s="428"/>
      <c r="BB66" s="196"/>
      <c r="BC66" s="428"/>
      <c r="BD66" s="429"/>
      <c r="BF66" s="152" t="e">
        <f t="shared" si="7"/>
        <v>#DIV/0!</v>
      </c>
      <c r="BG66" s="151"/>
      <c r="BH66" s="151"/>
      <c r="BI66" s="151"/>
      <c r="BJ66" s="151"/>
      <c r="BK66" s="151"/>
    </row>
    <row r="67" spans="1:63" ht="19.5" customHeight="1" hidden="1">
      <c r="A67" s="430"/>
      <c r="B67" s="1394" t="s">
        <v>273</v>
      </c>
      <c r="C67" s="1395"/>
      <c r="D67" s="1395"/>
      <c r="E67" s="1395"/>
      <c r="F67" s="1395"/>
      <c r="G67" s="1395"/>
      <c r="H67" s="1395"/>
      <c r="I67" s="1395"/>
      <c r="J67" s="1395"/>
      <c r="K67" s="1395"/>
      <c r="L67" s="1395"/>
      <c r="M67" s="431"/>
      <c r="N67" s="431"/>
      <c r="O67" s="431"/>
      <c r="P67" s="431"/>
      <c r="Q67" s="431"/>
      <c r="R67" s="431"/>
      <c r="S67" s="431"/>
      <c r="T67" s="432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4"/>
      <c r="AG67" s="435"/>
      <c r="AH67" s="1396">
        <f>SUM(AH52:AI66)</f>
        <v>0</v>
      </c>
      <c r="AI67" s="1397"/>
      <c r="AJ67" s="1398">
        <f>SUM(AJ52:AK66)</f>
        <v>0</v>
      </c>
      <c r="AK67" s="1399"/>
      <c r="AL67" s="1400">
        <f>SUM(AL52:AM66)</f>
        <v>0</v>
      </c>
      <c r="AM67" s="1398"/>
      <c r="AN67" s="1398">
        <f>SUM(AN52:AO66)</f>
        <v>0</v>
      </c>
      <c r="AO67" s="1398"/>
      <c r="AP67" s="1398">
        <f>SUM(AP52:AQ66)</f>
        <v>0</v>
      </c>
      <c r="AQ67" s="1398"/>
      <c r="AR67" s="1398">
        <f>SUM(AR52:AS66)</f>
        <v>0</v>
      </c>
      <c r="AS67" s="1398"/>
      <c r="AT67" s="436"/>
      <c r="AU67" s="1398">
        <f>SUM(AU52:AV66)</f>
        <v>0</v>
      </c>
      <c r="AV67" s="1404"/>
      <c r="AW67" s="438"/>
      <c r="AX67" s="439"/>
      <c r="AY67" s="439"/>
      <c r="AZ67" s="439"/>
      <c r="BA67" s="439"/>
      <c r="BB67" s="439"/>
      <c r="BC67" s="439"/>
      <c r="BD67" s="437"/>
      <c r="BF67" s="152" t="e">
        <f t="shared" si="7"/>
        <v>#DIV/0!</v>
      </c>
      <c r="BG67" s="151"/>
      <c r="BH67" s="151"/>
      <c r="BI67" s="151"/>
      <c r="BJ67" s="151"/>
      <c r="BK67" s="151"/>
    </row>
    <row r="68" spans="1:63" s="373" customFormat="1" ht="20.25" customHeight="1" hidden="1">
      <c r="A68" s="440"/>
      <c r="B68" s="1405" t="s">
        <v>274</v>
      </c>
      <c r="C68" s="1406"/>
      <c r="D68" s="1406"/>
      <c r="E68" s="1406"/>
      <c r="F68" s="1406"/>
      <c r="G68" s="1406"/>
      <c r="H68" s="1406"/>
      <c r="I68" s="1406"/>
      <c r="J68" s="1406"/>
      <c r="K68" s="1406"/>
      <c r="L68" s="1406"/>
      <c r="M68" s="1406"/>
      <c r="N68" s="1406"/>
      <c r="O68" s="1406"/>
      <c r="P68" s="1406"/>
      <c r="Q68" s="1406"/>
      <c r="R68" s="1406"/>
      <c r="S68" s="1406"/>
      <c r="T68" s="1406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1"/>
      <c r="AF68" s="442"/>
      <c r="AG68" s="442"/>
      <c r="AH68" s="1407">
        <f>SUM(AH36:AI66)</f>
        <v>0</v>
      </c>
      <c r="AI68" s="1408"/>
      <c r="AJ68" s="1409">
        <f>SUM(AJ36:AK66)</f>
        <v>0</v>
      </c>
      <c r="AK68" s="1410"/>
      <c r="AL68" s="1409">
        <f>SUM(AL36:AM66)</f>
        <v>0</v>
      </c>
      <c r="AM68" s="1410"/>
      <c r="AN68" s="1401">
        <v>0</v>
      </c>
      <c r="AO68" s="1401"/>
      <c r="AP68" s="1402">
        <v>0</v>
      </c>
      <c r="AQ68" s="1403"/>
      <c r="AR68" s="1401">
        <v>0</v>
      </c>
      <c r="AS68" s="1411"/>
      <c r="AT68" s="443"/>
      <c r="AU68" s="1412">
        <f>SUM(AU36:AV66)</f>
        <v>0</v>
      </c>
      <c r="AV68" s="905"/>
      <c r="AW68" s="444"/>
      <c r="AX68" s="445"/>
      <c r="AY68" s="445"/>
      <c r="AZ68" s="445"/>
      <c r="BA68" s="445"/>
      <c r="BB68" s="446"/>
      <c r="BC68" s="445"/>
      <c r="BD68" s="447"/>
      <c r="BF68" s="152" t="e">
        <f t="shared" si="7"/>
        <v>#DIV/0!</v>
      </c>
      <c r="BG68" s="151"/>
      <c r="BH68" s="151"/>
      <c r="BI68" s="151"/>
      <c r="BJ68" s="151"/>
      <c r="BK68" s="151"/>
    </row>
    <row r="69" spans="1:63" ht="19.5" customHeight="1" thickBot="1">
      <c r="A69" s="448"/>
      <c r="B69" s="1413" t="s">
        <v>62</v>
      </c>
      <c r="C69" s="1414"/>
      <c r="D69" s="1414"/>
      <c r="E69" s="1414"/>
      <c r="F69" s="1414"/>
      <c r="G69" s="1414"/>
      <c r="H69" s="1414"/>
      <c r="I69" s="1414"/>
      <c r="J69" s="1414"/>
      <c r="K69" s="1414"/>
      <c r="L69" s="1414"/>
      <c r="M69" s="1414"/>
      <c r="N69" s="1414"/>
      <c r="O69" s="1414"/>
      <c r="P69" s="1414"/>
      <c r="Q69" s="1414"/>
      <c r="R69" s="1414"/>
      <c r="S69" s="1414"/>
      <c r="T69" s="1414"/>
      <c r="U69" s="1415"/>
      <c r="V69" s="1415"/>
      <c r="W69" s="1415"/>
      <c r="X69" s="1415"/>
      <c r="Y69" s="1415"/>
      <c r="Z69" s="1415"/>
      <c r="AA69" s="1416"/>
      <c r="AB69" s="449"/>
      <c r="AC69" s="449"/>
      <c r="AD69" s="1415"/>
      <c r="AE69" s="1416"/>
      <c r="AF69" s="450"/>
      <c r="AG69" s="450"/>
      <c r="AH69" s="1417">
        <f>AH34+AH68</f>
        <v>9</v>
      </c>
      <c r="AI69" s="1418"/>
      <c r="AJ69" s="1419">
        <f>AJ34+SUM(AJ36:AK66)</f>
        <v>270</v>
      </c>
      <c r="AK69" s="1418"/>
      <c r="AL69" s="1420">
        <f>AL34+AL68</f>
        <v>96</v>
      </c>
      <c r="AM69" s="1421"/>
      <c r="AN69" s="1420">
        <f>AN34+AN68</f>
        <v>48</v>
      </c>
      <c r="AO69" s="1422"/>
      <c r="AP69" s="1417">
        <f>AP34+AP68</f>
        <v>48</v>
      </c>
      <c r="AQ69" s="1437"/>
      <c r="AR69" s="1417">
        <f>AR34+AR68</f>
        <v>0</v>
      </c>
      <c r="AS69" s="1437"/>
      <c r="AT69" s="451"/>
      <c r="AU69" s="1438">
        <f>AU68+AU34</f>
        <v>174</v>
      </c>
      <c r="AV69" s="1437"/>
      <c r="AW69" s="452"/>
      <c r="AX69" s="453"/>
      <c r="AY69" s="453"/>
      <c r="AZ69" s="453"/>
      <c r="BA69" s="453"/>
      <c r="BB69" s="454"/>
      <c r="BC69" s="453"/>
      <c r="BD69" s="455"/>
      <c r="BF69" s="152">
        <f t="shared" si="7"/>
        <v>0.6444444444444445</v>
      </c>
      <c r="BG69" s="199">
        <f>SUM(BG9:BG66)</f>
        <v>0</v>
      </c>
      <c r="BH69" s="199">
        <f>SUM(BH9:BH66)</f>
        <v>3</v>
      </c>
      <c r="BI69" s="199">
        <f>SUM(BI9:BI66)</f>
        <v>3</v>
      </c>
      <c r="BJ69" s="199">
        <f>SUM(BJ9:BJ66)</f>
        <v>3</v>
      </c>
      <c r="BK69" s="151"/>
    </row>
    <row r="70" spans="1:63" ht="18.75" thickBot="1">
      <c r="A70" s="456"/>
      <c r="D70" s="457"/>
      <c r="E70" s="458"/>
      <c r="F70" s="458"/>
      <c r="G70" s="458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1423"/>
      <c r="AG70" s="1423"/>
      <c r="AH70" s="460"/>
      <c r="AI70" s="460"/>
      <c r="AJ70" s="460"/>
      <c r="AK70" s="460"/>
      <c r="AL70" s="1424" t="s">
        <v>63</v>
      </c>
      <c r="AM70" s="1425"/>
      <c r="AN70" s="1425"/>
      <c r="AO70" s="1425"/>
      <c r="AP70" s="1425"/>
      <c r="AQ70" s="1425"/>
      <c r="AR70" s="1425"/>
      <c r="AS70" s="1425"/>
      <c r="AT70" s="1425"/>
      <c r="AU70" s="1425"/>
      <c r="AV70" s="881"/>
      <c r="AW70" s="461">
        <f aca="true" t="shared" si="11" ref="AW70:BD70">SUM(AW9:AW33)+SUM(AW36:AW50)+SUM(AW52:AW66)</f>
        <v>0</v>
      </c>
      <c r="AX70" s="461">
        <f t="shared" si="11"/>
        <v>0</v>
      </c>
      <c r="AY70" s="461">
        <f t="shared" si="11"/>
        <v>2</v>
      </c>
      <c r="AZ70" s="461">
        <f t="shared" si="11"/>
        <v>0</v>
      </c>
      <c r="BA70" s="461">
        <f t="shared" si="11"/>
        <v>2</v>
      </c>
      <c r="BB70" s="461">
        <f t="shared" si="11"/>
        <v>0</v>
      </c>
      <c r="BC70" s="461">
        <f t="shared" si="11"/>
        <v>2</v>
      </c>
      <c r="BD70" s="461">
        <f t="shared" si="11"/>
        <v>0</v>
      </c>
      <c r="BK70" s="151"/>
    </row>
    <row r="71" spans="1:63" ht="18.75" customHeight="1">
      <c r="A71" s="462"/>
      <c r="D71" s="463"/>
      <c r="E71" s="464"/>
      <c r="F71" s="464"/>
      <c r="G71" s="464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6"/>
      <c r="U71" s="466"/>
      <c r="V71" s="466"/>
      <c r="W71" s="466"/>
      <c r="X71" s="466"/>
      <c r="Y71" s="466"/>
      <c r="Z71" s="466"/>
      <c r="AA71" s="466"/>
      <c r="AB71" s="466"/>
      <c r="AC71" s="466"/>
      <c r="AD71" s="466"/>
      <c r="AE71" s="466"/>
      <c r="AF71" s="467"/>
      <c r="AG71" s="459"/>
      <c r="AH71" s="468"/>
      <c r="AI71" s="468"/>
      <c r="AJ71" s="468"/>
      <c r="AK71" s="468"/>
      <c r="AL71" s="1426" t="s">
        <v>64</v>
      </c>
      <c r="AM71" s="1429" t="s">
        <v>65</v>
      </c>
      <c r="AN71" s="1430"/>
      <c r="AO71" s="1430"/>
      <c r="AP71" s="1430"/>
      <c r="AQ71" s="1430"/>
      <c r="AR71" s="1430"/>
      <c r="AS71" s="1430"/>
      <c r="AT71" s="1430"/>
      <c r="AU71" s="1430"/>
      <c r="AV71" s="1431"/>
      <c r="AW71" s="469">
        <f>COUNTIF($U$9:$V$33,1)+COUNTIF($U$36:$V$66,1)</f>
        <v>0</v>
      </c>
      <c r="AX71" s="469">
        <f>COUNTIF($U$9:$V$33,2)+COUNTIF($U$36:$V$66,2)</f>
        <v>0</v>
      </c>
      <c r="AY71" s="469">
        <f>COUNTIF($U$9:$V$33,3)+COUNTIF($U$36:$V$66,3)</f>
        <v>0</v>
      </c>
      <c r="AZ71" s="469">
        <f>COUNTIF($U$9:$V$33,4)+COUNTIF($U$36:$V$66,4)</f>
        <v>0</v>
      </c>
      <c r="BA71" s="469">
        <f>COUNTIF($U$9:$V$33,5)+COUNTIF($U$36:$V$66,5)</f>
        <v>0</v>
      </c>
      <c r="BB71" s="469">
        <f>COUNTIF($U$9:$V$33,6)+COUNTIF($U$36:$V$66,6)</f>
        <v>0</v>
      </c>
      <c r="BC71" s="469">
        <f>COUNTIF($U$9:$V$33,7)+COUNTIF($U$36:$V$66,7)</f>
        <v>0</v>
      </c>
      <c r="BD71" s="470">
        <f>COUNTIF($U$9:$V$33,8)+COUNTIF($U$36:$V$66,8)</f>
        <v>0</v>
      </c>
      <c r="BK71" s="151"/>
    </row>
    <row r="72" spans="1:63" ht="18" hidden="1">
      <c r="A72" s="462"/>
      <c r="D72" s="463"/>
      <c r="E72" s="464"/>
      <c r="F72" s="464"/>
      <c r="G72" s="464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6"/>
      <c r="U72" s="466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8"/>
      <c r="AI72" s="468"/>
      <c r="AJ72" s="468"/>
      <c r="AK72" s="468"/>
      <c r="AL72" s="1427"/>
      <c r="AM72" s="1432" t="s">
        <v>275</v>
      </c>
      <c r="AN72" s="1433"/>
      <c r="AO72" s="1433"/>
      <c r="AP72" s="1433"/>
      <c r="AQ72" s="1433"/>
      <c r="AR72" s="1433"/>
      <c r="AS72" s="1433"/>
      <c r="AT72" s="1433"/>
      <c r="AU72" s="1433"/>
      <c r="AV72" s="1434"/>
      <c r="AW72" s="471">
        <f>COUNTIF($AB$9:$AC$33,1)+COUNTIF($AB$36:$AC$66,1)+COUNTIF($AB$29:$AC$33,1)</f>
        <v>0</v>
      </c>
      <c r="AX72" s="471">
        <f>COUNTIF($AB$9:$AC$33,2)+COUNTIF($AB$36:$AC$66,2)+COUNTIF($AB$29:$AC$33,2)</f>
        <v>0</v>
      </c>
      <c r="AY72" s="471">
        <f>COUNTIF($AB$9:$AC$33,3)+COUNTIF($AB$36:$AC$66,3)+COUNTIF($AB$29:$AC$33,3)</f>
        <v>0</v>
      </c>
      <c r="AZ72" s="471">
        <f>COUNTIF($AB$9:$AC$33,4)+COUNTIF($AB$36:$AC$66,4)+COUNTIF($AB$29:$AC$33,4)</f>
        <v>0</v>
      </c>
      <c r="BA72" s="472">
        <f>COUNTIF($AB$9:$AC$33,5)+COUNTIF($AB$36:$AC$66,5)+COUNTIF($AB$29:$AC$33,5)</f>
        <v>0</v>
      </c>
      <c r="BB72" s="473">
        <f>COUNTIF($AB$9:$AC$33,6)+COUNTIF($AB$36:$AC$66,6)+COUNTIF($AB$29:$AC$33,6)</f>
        <v>0</v>
      </c>
      <c r="BC72" s="471">
        <f>COUNTIF($AB$9:$AC$33,7)+COUNTIF($AB$36:$AC$66,7)+COUNTIF($AB$29:$AC$33,7)</f>
        <v>0</v>
      </c>
      <c r="BD72" s="473">
        <f>COUNTIF($AB$9:$AC$33,8)+COUNTIF($AB$36:$AC$66,8)+COUNTIF($AB$29:$AC$33,8)</f>
        <v>0</v>
      </c>
      <c r="BK72" s="151"/>
    </row>
    <row r="73" spans="1:63" ht="18">
      <c r="A73" s="474"/>
      <c r="D73" s="475"/>
      <c r="E73" s="476"/>
      <c r="F73" s="476"/>
      <c r="G73" s="476"/>
      <c r="H73" s="477"/>
      <c r="I73" s="477"/>
      <c r="J73" s="477"/>
      <c r="K73" s="477"/>
      <c r="L73" s="477"/>
      <c r="M73" s="477"/>
      <c r="N73" s="477"/>
      <c r="O73" s="477"/>
      <c r="P73" s="477"/>
      <c r="Q73" s="477"/>
      <c r="R73" s="477"/>
      <c r="S73" s="477"/>
      <c r="T73" s="477"/>
      <c r="U73" s="477"/>
      <c r="V73" s="477"/>
      <c r="W73" s="477"/>
      <c r="X73" s="477"/>
      <c r="Y73" s="477"/>
      <c r="Z73" s="477"/>
      <c r="AA73" s="477"/>
      <c r="AB73" s="477"/>
      <c r="AC73" s="477"/>
      <c r="AD73" s="477"/>
      <c r="AE73" s="477"/>
      <c r="AF73" s="466"/>
      <c r="AG73" s="466"/>
      <c r="AH73" s="478"/>
      <c r="AI73" s="468"/>
      <c r="AJ73" s="468"/>
      <c r="AK73" s="468"/>
      <c r="AL73" s="1427"/>
      <c r="AM73" s="1432" t="s">
        <v>79</v>
      </c>
      <c r="AN73" s="1433"/>
      <c r="AO73" s="1433"/>
      <c r="AP73" s="1433"/>
      <c r="AQ73" s="1433"/>
      <c r="AR73" s="1433"/>
      <c r="AS73" s="1433"/>
      <c r="AT73" s="1433"/>
      <c r="AU73" s="1433"/>
      <c r="AV73" s="1434"/>
      <c r="AW73" s="479">
        <f>COUNTIF($W$9:$AA$33,1)+COUNTIF($W$36:$AA$66,1)</f>
        <v>0</v>
      </c>
      <c r="AX73" s="479">
        <f>COUNTIF($W$9:$AA$33,2)+COUNTIF($W$36:$AA$66,2)</f>
        <v>0</v>
      </c>
      <c r="AY73" s="479">
        <f>COUNTIF($W$9:$AA$33,3)+COUNTIF($W$36:$AA$66,3)</f>
        <v>1</v>
      </c>
      <c r="AZ73" s="480">
        <f>COUNTIF($W$9:$AA$33,4)+COUNTIF($W$36:$AA$66,4)</f>
        <v>0</v>
      </c>
      <c r="BA73" s="480">
        <f>COUNTIF($W$9:$AA$33,5)+COUNTIF($W$36:$AA$66,5)</f>
        <v>1</v>
      </c>
      <c r="BB73" s="481">
        <f>COUNTIF($W$9:$AA$33,6)+COUNTIF($W$36:$AA$66,6)</f>
        <v>0</v>
      </c>
      <c r="BC73" s="479">
        <f>COUNTIF($W$9:$AA$33,7)+COUNTIF($W$36:$AA$66,7)</f>
        <v>1</v>
      </c>
      <c r="BD73" s="481">
        <f>COUNTIF($W$9:$AA$33,8)+COUNTIF($W$36:$AA$66,8)</f>
        <v>0</v>
      </c>
      <c r="BK73" s="151"/>
    </row>
    <row r="74" spans="1:63" ht="18">
      <c r="A74" s="474"/>
      <c r="D74" s="475"/>
      <c r="E74" s="476"/>
      <c r="F74" s="476"/>
      <c r="G74" s="476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/>
      <c r="AB74" s="477"/>
      <c r="AC74" s="477"/>
      <c r="AD74" s="477"/>
      <c r="AE74" s="477"/>
      <c r="AF74" s="477"/>
      <c r="AG74" s="477"/>
      <c r="AH74" s="478"/>
      <c r="AI74" s="468"/>
      <c r="AJ74" s="468"/>
      <c r="AK74" s="468"/>
      <c r="AL74" s="1427"/>
      <c r="AM74" s="1432" t="s">
        <v>66</v>
      </c>
      <c r="AN74" s="1433"/>
      <c r="AO74" s="1433"/>
      <c r="AP74" s="1433"/>
      <c r="AQ74" s="1433"/>
      <c r="AR74" s="1433"/>
      <c r="AS74" s="1433"/>
      <c r="AT74" s="1433"/>
      <c r="AU74" s="1433"/>
      <c r="AV74" s="1434"/>
      <c r="AW74" s="479">
        <f>COUNTIF($AD$9:$AE$33,1)+COUNTIF($AD$36:$AE$66,1)</f>
        <v>0</v>
      </c>
      <c r="AX74" s="479">
        <f>COUNTIF($AD$9:$AE$33,2)+COUNTIF($AD$36:$AE$66,2)</f>
        <v>0</v>
      </c>
      <c r="AY74" s="479">
        <f>COUNTIF($AD$9:$AE$33,3)+COUNTIF($AD$36:$AE$66,3)</f>
        <v>0</v>
      </c>
      <c r="AZ74" s="479">
        <f>COUNTIF($AD$9:$AE$33,4)+COUNTIF($AD$36:$AE$66,4)</f>
        <v>0</v>
      </c>
      <c r="BA74" s="480">
        <f>COUNTIF($AD$9:$AE$33,5)+COUNTIF($AD$36:$AE$66,5)</f>
        <v>0</v>
      </c>
      <c r="BB74" s="481">
        <f>COUNTIF($AD$9:$AE$33,6)+COUNTIF($AD$36:$AE$66,6)</f>
        <v>0</v>
      </c>
      <c r="BC74" s="479">
        <f>COUNTIF($AD$9:$AE$33,7)+COUNTIF($AD$36:$AE$66,7)</f>
        <v>0</v>
      </c>
      <c r="BD74" s="481">
        <f>COUNTIF($AD$9:$AE$33,8)+COUNTIF($AD$36:$AE$66,8)</f>
        <v>0</v>
      </c>
      <c r="BK74" s="151"/>
    </row>
    <row r="75" spans="1:63" ht="18.75" thickBot="1">
      <c r="A75" s="474"/>
      <c r="D75" s="475"/>
      <c r="E75" s="476"/>
      <c r="F75" s="476"/>
      <c r="G75" s="476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77"/>
      <c r="AC75" s="477"/>
      <c r="AD75" s="477"/>
      <c r="AE75" s="477"/>
      <c r="AF75" s="477"/>
      <c r="AG75" s="477"/>
      <c r="AH75" s="468"/>
      <c r="AI75" s="468"/>
      <c r="AJ75" s="468"/>
      <c r="AK75" s="468"/>
      <c r="AL75" s="1428"/>
      <c r="AM75" s="1440" t="s">
        <v>67</v>
      </c>
      <c r="AN75" s="1441"/>
      <c r="AO75" s="1441"/>
      <c r="AP75" s="1441"/>
      <c r="AQ75" s="1441"/>
      <c r="AR75" s="1441"/>
      <c r="AS75" s="1441"/>
      <c r="AT75" s="1441"/>
      <c r="AU75" s="1441"/>
      <c r="AV75" s="1442"/>
      <c r="AW75" s="482">
        <f>COUNTIF($AF$9:$AG$33,1)+COUNTIF($AF$36:$AG$66,1)</f>
        <v>0</v>
      </c>
      <c r="AX75" s="482">
        <f>COUNTIF($AF$9:$AG$33,2)+COUNTIF($AF$36:$AG$66,2)</f>
        <v>0</v>
      </c>
      <c r="AY75" s="482">
        <f>COUNTIF($AF$9:$AG$33,3)+COUNTIF($AF$36:$AG$66,3)</f>
        <v>0</v>
      </c>
      <c r="AZ75" s="482">
        <f>COUNTIF($AF$9:$AG$33,4)+COUNTIF($AF$36:$AG$66,4)</f>
        <v>0</v>
      </c>
      <c r="BA75" s="483">
        <f>COUNTIF($AF$9:$AG$33,5)+COUNTIF($AF$36:$AG$66,5)</f>
        <v>0</v>
      </c>
      <c r="BB75" s="484">
        <f>COUNTIF($AF$9:$AG$33,6)+COUNTIF($AF$36:$AG$66,6)</f>
        <v>0</v>
      </c>
      <c r="BC75" s="482">
        <f>COUNTIF($AF$9:$AG$33,7)+COUNTIF($AF$36:$AG$66,7)</f>
        <v>0</v>
      </c>
      <c r="BD75" s="484">
        <f>COUNTIF($AF$9:$AG$33,8)+COUNTIF($AF$36:$AG$66,8)</f>
        <v>0</v>
      </c>
      <c r="BK75" s="151"/>
    </row>
    <row r="76" spans="1:63" ht="19.5" customHeight="1" hidden="1">
      <c r="A76" s="485"/>
      <c r="B76" s="1443" t="s">
        <v>276</v>
      </c>
      <c r="C76" s="1444"/>
      <c r="D76" s="1444"/>
      <c r="E76" s="1444"/>
      <c r="F76" s="1444"/>
      <c r="G76" s="1444"/>
      <c r="H76" s="1444"/>
      <c r="I76" s="1444"/>
      <c r="J76" s="1444"/>
      <c r="K76" s="1444"/>
      <c r="L76" s="1444"/>
      <c r="M76" s="1444"/>
      <c r="N76" s="1444"/>
      <c r="O76" s="1444"/>
      <c r="P76" s="1444"/>
      <c r="Q76" s="1444"/>
      <c r="R76" s="1444"/>
      <c r="S76" s="1444"/>
      <c r="T76" s="1444"/>
      <c r="U76" s="1444"/>
      <c r="V76" s="1444"/>
      <c r="W76" s="1444"/>
      <c r="X76" s="1444"/>
      <c r="Y76" s="1444"/>
      <c r="Z76" s="1444"/>
      <c r="AA76" s="1444"/>
      <c r="AB76" s="1444"/>
      <c r="AC76" s="1444"/>
      <c r="AD76" s="1444"/>
      <c r="AE76" s="1444"/>
      <c r="AF76" s="1444"/>
      <c r="AG76" s="1444"/>
      <c r="AH76" s="1444"/>
      <c r="AI76" s="1444"/>
      <c r="AJ76" s="1444"/>
      <c r="AK76" s="1444"/>
      <c r="AL76" s="1444"/>
      <c r="AM76" s="1444"/>
      <c r="AN76" s="1444"/>
      <c r="AO76" s="1444"/>
      <c r="AP76" s="1444"/>
      <c r="AQ76" s="1444"/>
      <c r="AR76" s="1444"/>
      <c r="AS76" s="1444"/>
      <c r="AT76" s="1444"/>
      <c r="AU76" s="1444"/>
      <c r="AV76" s="1444"/>
      <c r="AW76" s="1444"/>
      <c r="AX76" s="1444"/>
      <c r="AY76" s="1444"/>
      <c r="AZ76" s="1444"/>
      <c r="BA76" s="1444"/>
      <c r="BB76" s="1444"/>
      <c r="BC76" s="1444"/>
      <c r="BD76" s="1445"/>
      <c r="BF76" s="152"/>
      <c r="BK76" s="151"/>
    </row>
    <row r="77" spans="1:63" ht="18" customHeight="1" hidden="1">
      <c r="A77" s="426">
        <v>1</v>
      </c>
      <c r="B77" s="1446"/>
      <c r="C77" s="1447"/>
      <c r="D77" s="1447"/>
      <c r="E77" s="1447"/>
      <c r="F77" s="1447"/>
      <c r="G77" s="1447"/>
      <c r="H77" s="1447"/>
      <c r="I77" s="1447"/>
      <c r="J77" s="1447"/>
      <c r="K77" s="1447"/>
      <c r="L77" s="1447"/>
      <c r="M77" s="1447"/>
      <c r="N77" s="1447"/>
      <c r="O77" s="1447"/>
      <c r="P77" s="1447"/>
      <c r="Q77" s="1447"/>
      <c r="R77" s="1447"/>
      <c r="S77" s="1447"/>
      <c r="T77" s="1448"/>
      <c r="U77" s="486"/>
      <c r="V77" s="487"/>
      <c r="W77" s="414"/>
      <c r="X77" s="414"/>
      <c r="Y77" s="398"/>
      <c r="Z77" s="398"/>
      <c r="AA77" s="390"/>
      <c r="AB77" s="398"/>
      <c r="AC77" s="398"/>
      <c r="AD77" s="421"/>
      <c r="AE77" s="416"/>
      <c r="AF77" s="1356"/>
      <c r="AG77" s="1357"/>
      <c r="AH77" s="1449">
        <f aca="true" t="shared" si="12" ref="AH77:AH91">AJ77/30</f>
        <v>0</v>
      </c>
      <c r="AI77" s="1450"/>
      <c r="AJ77" s="1451"/>
      <c r="AK77" s="1452"/>
      <c r="AL77" s="1449">
        <f aca="true" t="shared" si="13" ref="AL77:AL91">SUM(AN77:AS77)</f>
        <v>0</v>
      </c>
      <c r="AM77" s="1450"/>
      <c r="AN77" s="1435"/>
      <c r="AO77" s="1436"/>
      <c r="AP77" s="1435"/>
      <c r="AQ77" s="1436"/>
      <c r="AR77" s="1435"/>
      <c r="AS77" s="1436"/>
      <c r="AT77" s="488"/>
      <c r="AU77" s="1453">
        <f aca="true" t="shared" si="14" ref="AU77:AU91">AJ77-AL77</f>
        <v>0</v>
      </c>
      <c r="AV77" s="1454"/>
      <c r="AW77" s="489"/>
      <c r="AX77" s="490"/>
      <c r="AY77" s="491"/>
      <c r="AZ77" s="490"/>
      <c r="BA77" s="491"/>
      <c r="BB77" s="490"/>
      <c r="BC77" s="491"/>
      <c r="BD77" s="492"/>
      <c r="BK77" s="151"/>
    </row>
    <row r="78" spans="1:63" ht="18" customHeight="1" hidden="1">
      <c r="A78" s="426">
        <v>2</v>
      </c>
      <c r="B78" s="1455"/>
      <c r="C78" s="1377"/>
      <c r="D78" s="1377"/>
      <c r="E78" s="1377"/>
      <c r="F78" s="1377"/>
      <c r="G78" s="1377"/>
      <c r="H78" s="1377"/>
      <c r="I78" s="1377"/>
      <c r="J78" s="1377"/>
      <c r="K78" s="1377"/>
      <c r="L78" s="1377"/>
      <c r="M78" s="1377"/>
      <c r="N78" s="1377"/>
      <c r="O78" s="1377"/>
      <c r="P78" s="1377"/>
      <c r="Q78" s="1377"/>
      <c r="R78" s="1377"/>
      <c r="S78" s="1377"/>
      <c r="T78" s="1378"/>
      <c r="U78" s="493"/>
      <c r="V78" s="390"/>
      <c r="W78" s="398"/>
      <c r="X78" s="398"/>
      <c r="Y78" s="398"/>
      <c r="Z78" s="398"/>
      <c r="AA78" s="390"/>
      <c r="AB78" s="308"/>
      <c r="AC78" s="307"/>
      <c r="AD78" s="308"/>
      <c r="AE78" s="390"/>
      <c r="AF78" s="421"/>
      <c r="AG78" s="398"/>
      <c r="AH78" s="1368">
        <f t="shared" si="12"/>
        <v>0</v>
      </c>
      <c r="AI78" s="1369"/>
      <c r="AJ78" s="1314"/>
      <c r="AK78" s="1370"/>
      <c r="AL78" s="1368">
        <f t="shared" si="13"/>
        <v>0</v>
      </c>
      <c r="AM78" s="1369"/>
      <c r="AN78" s="1316"/>
      <c r="AO78" s="1317"/>
      <c r="AP78" s="1316"/>
      <c r="AQ78" s="1317"/>
      <c r="AR78" s="1316"/>
      <c r="AS78" s="1456"/>
      <c r="AT78" s="423"/>
      <c r="AU78" s="1375">
        <f t="shared" si="14"/>
        <v>0</v>
      </c>
      <c r="AV78" s="1439"/>
      <c r="AW78" s="494"/>
      <c r="AX78" s="357"/>
      <c r="AY78" s="358"/>
      <c r="AZ78" s="357"/>
      <c r="BA78" s="358"/>
      <c r="BB78" s="357"/>
      <c r="BC78" s="358"/>
      <c r="BD78" s="356"/>
      <c r="BK78" s="151"/>
    </row>
    <row r="79" spans="1:63" ht="18" customHeight="1" hidden="1">
      <c r="A79" s="426">
        <v>3</v>
      </c>
      <c r="B79" s="1457"/>
      <c r="C79" s="1366"/>
      <c r="D79" s="1366"/>
      <c r="E79" s="1366"/>
      <c r="F79" s="1366"/>
      <c r="G79" s="1366"/>
      <c r="H79" s="1366"/>
      <c r="I79" s="1366"/>
      <c r="J79" s="1366"/>
      <c r="K79" s="1366"/>
      <c r="L79" s="1366"/>
      <c r="M79" s="1366"/>
      <c r="N79" s="1366"/>
      <c r="O79" s="1366"/>
      <c r="P79" s="1366"/>
      <c r="Q79" s="1366"/>
      <c r="R79" s="1366"/>
      <c r="S79" s="1366"/>
      <c r="T79" s="1367"/>
      <c r="U79" s="493"/>
      <c r="V79" s="390"/>
      <c r="W79" s="398"/>
      <c r="X79" s="398"/>
      <c r="Y79" s="398"/>
      <c r="Z79" s="398"/>
      <c r="AA79" s="390"/>
      <c r="AB79" s="308"/>
      <c r="AC79" s="307"/>
      <c r="AD79" s="308"/>
      <c r="AE79" s="390"/>
      <c r="AF79" s="421"/>
      <c r="AG79" s="398"/>
      <c r="AH79" s="1368">
        <f t="shared" si="12"/>
        <v>0</v>
      </c>
      <c r="AI79" s="1369"/>
      <c r="AJ79" s="1314"/>
      <c r="AK79" s="1370"/>
      <c r="AL79" s="1368">
        <f t="shared" si="13"/>
        <v>0</v>
      </c>
      <c r="AM79" s="1369"/>
      <c r="AN79" s="1316"/>
      <c r="AO79" s="1317"/>
      <c r="AP79" s="1316"/>
      <c r="AQ79" s="1317"/>
      <c r="AR79" s="1316"/>
      <c r="AS79" s="1456"/>
      <c r="AT79" s="423"/>
      <c r="AU79" s="1375">
        <f t="shared" si="14"/>
        <v>0</v>
      </c>
      <c r="AV79" s="1439"/>
      <c r="AW79" s="494"/>
      <c r="AX79" s="357"/>
      <c r="AY79" s="358"/>
      <c r="AZ79" s="357"/>
      <c r="BA79" s="358"/>
      <c r="BB79" s="357"/>
      <c r="BC79" s="358"/>
      <c r="BD79" s="356"/>
      <c r="BK79" s="151"/>
    </row>
    <row r="80" spans="1:63" ht="18" customHeight="1" hidden="1">
      <c r="A80" s="426">
        <v>4</v>
      </c>
      <c r="B80" s="1455"/>
      <c r="C80" s="1377"/>
      <c r="D80" s="1377"/>
      <c r="E80" s="1377"/>
      <c r="F80" s="1377"/>
      <c r="G80" s="1377"/>
      <c r="H80" s="1377"/>
      <c r="I80" s="1377"/>
      <c r="J80" s="1377"/>
      <c r="K80" s="1377"/>
      <c r="L80" s="1377"/>
      <c r="M80" s="1377"/>
      <c r="N80" s="1377"/>
      <c r="O80" s="1377"/>
      <c r="P80" s="1377"/>
      <c r="Q80" s="1377"/>
      <c r="R80" s="1377"/>
      <c r="S80" s="1377"/>
      <c r="T80" s="1378"/>
      <c r="U80" s="398"/>
      <c r="V80" s="390"/>
      <c r="W80" s="425"/>
      <c r="X80" s="398"/>
      <c r="Y80" s="398"/>
      <c r="Z80" s="398"/>
      <c r="AA80" s="390"/>
      <c r="AB80" s="308"/>
      <c r="AC80" s="307"/>
      <c r="AD80" s="308"/>
      <c r="AE80" s="390"/>
      <c r="AF80" s="421"/>
      <c r="AG80" s="398"/>
      <c r="AH80" s="1368">
        <f t="shared" si="12"/>
        <v>0</v>
      </c>
      <c r="AI80" s="1369"/>
      <c r="AJ80" s="1314"/>
      <c r="AK80" s="1370"/>
      <c r="AL80" s="1368">
        <f t="shared" si="13"/>
        <v>0</v>
      </c>
      <c r="AM80" s="1369"/>
      <c r="AN80" s="1316"/>
      <c r="AO80" s="1317"/>
      <c r="AP80" s="1316"/>
      <c r="AQ80" s="1317"/>
      <c r="AR80" s="1316"/>
      <c r="AS80" s="1456"/>
      <c r="AT80" s="423"/>
      <c r="AU80" s="1375">
        <f t="shared" si="14"/>
        <v>0</v>
      </c>
      <c r="AV80" s="1439"/>
      <c r="AW80" s="494"/>
      <c r="AX80" s="357"/>
      <c r="AY80" s="358"/>
      <c r="AZ80" s="357"/>
      <c r="BA80" s="358"/>
      <c r="BB80" s="495"/>
      <c r="BC80" s="358"/>
      <c r="BD80" s="356"/>
      <c r="BK80" s="151"/>
    </row>
    <row r="81" spans="1:63" ht="18" customHeight="1" hidden="1">
      <c r="A81" s="426">
        <v>5</v>
      </c>
      <c r="B81" s="1455"/>
      <c r="C81" s="1377"/>
      <c r="D81" s="1377"/>
      <c r="E81" s="1377"/>
      <c r="F81" s="1377"/>
      <c r="G81" s="1377"/>
      <c r="H81" s="1377"/>
      <c r="I81" s="1377"/>
      <c r="J81" s="1377"/>
      <c r="K81" s="1377"/>
      <c r="L81" s="1377"/>
      <c r="M81" s="1377"/>
      <c r="N81" s="1377"/>
      <c r="O81" s="1377"/>
      <c r="P81" s="1377"/>
      <c r="Q81" s="1377"/>
      <c r="R81" s="1377"/>
      <c r="S81" s="1377"/>
      <c r="T81" s="1378"/>
      <c r="U81" s="392"/>
      <c r="V81" s="390"/>
      <c r="W81" s="425"/>
      <c r="X81" s="398"/>
      <c r="Y81" s="398"/>
      <c r="Z81" s="398"/>
      <c r="AA81" s="390"/>
      <c r="AB81" s="421"/>
      <c r="AC81" s="390"/>
      <c r="AD81" s="496"/>
      <c r="AE81" s="390"/>
      <c r="AF81" s="421"/>
      <c r="AG81" s="398"/>
      <c r="AH81" s="1368">
        <f t="shared" si="12"/>
        <v>0</v>
      </c>
      <c r="AI81" s="1369"/>
      <c r="AJ81" s="1314"/>
      <c r="AK81" s="1370"/>
      <c r="AL81" s="1368">
        <f t="shared" si="13"/>
        <v>0</v>
      </c>
      <c r="AM81" s="1369"/>
      <c r="AN81" s="1316"/>
      <c r="AO81" s="1317"/>
      <c r="AP81" s="1316"/>
      <c r="AQ81" s="1317"/>
      <c r="AR81" s="1316"/>
      <c r="AS81" s="1456"/>
      <c r="AT81" s="423"/>
      <c r="AU81" s="1375">
        <f t="shared" si="14"/>
        <v>0</v>
      </c>
      <c r="AV81" s="1439"/>
      <c r="AW81" s="494"/>
      <c r="AX81" s="357"/>
      <c r="AY81" s="358"/>
      <c r="AZ81" s="357"/>
      <c r="BA81" s="358"/>
      <c r="BB81" s="357"/>
      <c r="BC81" s="358"/>
      <c r="BD81" s="356"/>
      <c r="BK81" s="151"/>
    </row>
    <row r="82" spans="1:63" ht="18" customHeight="1" hidden="1">
      <c r="A82" s="426">
        <v>6</v>
      </c>
      <c r="B82" s="1455"/>
      <c r="C82" s="1377"/>
      <c r="D82" s="1377"/>
      <c r="E82" s="1377"/>
      <c r="F82" s="1377"/>
      <c r="G82" s="1377"/>
      <c r="H82" s="1377"/>
      <c r="I82" s="1377"/>
      <c r="J82" s="1377"/>
      <c r="K82" s="1377"/>
      <c r="L82" s="1377"/>
      <c r="M82" s="1377"/>
      <c r="N82" s="1377"/>
      <c r="O82" s="1377"/>
      <c r="P82" s="1377"/>
      <c r="Q82" s="1377"/>
      <c r="R82" s="1377"/>
      <c r="S82" s="1377"/>
      <c r="T82" s="1378"/>
      <c r="U82" s="497"/>
      <c r="V82" s="390"/>
      <c r="W82" s="425"/>
      <c r="X82" s="398"/>
      <c r="Y82" s="398"/>
      <c r="Z82" s="398"/>
      <c r="AA82" s="390"/>
      <c r="AB82" s="421"/>
      <c r="AC82" s="390"/>
      <c r="AD82" s="398"/>
      <c r="AE82" s="390"/>
      <c r="AF82" s="421"/>
      <c r="AG82" s="398"/>
      <c r="AH82" s="1368">
        <f t="shared" si="12"/>
        <v>0</v>
      </c>
      <c r="AI82" s="1369"/>
      <c r="AJ82" s="1314"/>
      <c r="AK82" s="1370"/>
      <c r="AL82" s="1368">
        <f t="shared" si="13"/>
        <v>0</v>
      </c>
      <c r="AM82" s="1369"/>
      <c r="AN82" s="1316"/>
      <c r="AO82" s="1317"/>
      <c r="AP82" s="1316"/>
      <c r="AQ82" s="1317"/>
      <c r="AR82" s="1316"/>
      <c r="AS82" s="1456"/>
      <c r="AT82" s="423"/>
      <c r="AU82" s="1375">
        <f t="shared" si="14"/>
        <v>0</v>
      </c>
      <c r="AV82" s="1439"/>
      <c r="AW82" s="494"/>
      <c r="AX82" s="357"/>
      <c r="AY82" s="358"/>
      <c r="AZ82" s="357"/>
      <c r="BA82" s="358"/>
      <c r="BB82" s="357"/>
      <c r="BC82" s="498"/>
      <c r="BD82" s="499"/>
      <c r="BK82" s="151"/>
    </row>
    <row r="83" spans="1:63" ht="18" customHeight="1" hidden="1">
      <c r="A83" s="426">
        <v>7</v>
      </c>
      <c r="B83" s="1457"/>
      <c r="C83" s="1366"/>
      <c r="D83" s="1366"/>
      <c r="E83" s="1366"/>
      <c r="F83" s="1366"/>
      <c r="G83" s="1366"/>
      <c r="H83" s="1366"/>
      <c r="I83" s="1366"/>
      <c r="J83" s="1366"/>
      <c r="K83" s="1366"/>
      <c r="L83" s="1366"/>
      <c r="M83" s="1366"/>
      <c r="N83" s="1366"/>
      <c r="O83" s="1366"/>
      <c r="P83" s="1366"/>
      <c r="Q83" s="1366"/>
      <c r="R83" s="1366"/>
      <c r="S83" s="1366"/>
      <c r="T83" s="1367"/>
      <c r="U83" s="306"/>
      <c r="V83" s="390"/>
      <c r="W83" s="306"/>
      <c r="X83" s="306"/>
      <c r="Y83" s="414"/>
      <c r="Z83" s="414"/>
      <c r="AA83" s="416"/>
      <c r="AB83" s="414"/>
      <c r="AC83" s="414"/>
      <c r="AD83" s="415"/>
      <c r="AE83" s="416"/>
      <c r="AF83" s="421"/>
      <c r="AG83" s="398"/>
      <c r="AH83" s="1368">
        <f t="shared" si="12"/>
        <v>0</v>
      </c>
      <c r="AI83" s="1369"/>
      <c r="AJ83" s="1236"/>
      <c r="AK83" s="1262"/>
      <c r="AL83" s="1368">
        <f t="shared" si="13"/>
        <v>0</v>
      </c>
      <c r="AM83" s="1369"/>
      <c r="AN83" s="1260"/>
      <c r="AO83" s="1261"/>
      <c r="AP83" s="1260"/>
      <c r="AQ83" s="1261"/>
      <c r="AR83" s="1260"/>
      <c r="AS83" s="1261"/>
      <c r="AT83" s="423"/>
      <c r="AU83" s="1375">
        <f t="shared" si="14"/>
        <v>0</v>
      </c>
      <c r="AV83" s="1439"/>
      <c r="AW83" s="319"/>
      <c r="AX83" s="308"/>
      <c r="AY83" s="317"/>
      <c r="AZ83" s="308"/>
      <c r="BA83" s="317"/>
      <c r="BB83" s="308"/>
      <c r="BC83" s="317"/>
      <c r="BD83" s="320"/>
      <c r="BK83" s="151"/>
    </row>
    <row r="84" spans="1:63" ht="18" customHeight="1" hidden="1">
      <c r="A84" s="426">
        <v>8</v>
      </c>
      <c r="B84" s="1455"/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8"/>
      <c r="U84" s="306"/>
      <c r="V84" s="390"/>
      <c r="W84" s="306"/>
      <c r="X84" s="306"/>
      <c r="Y84" s="398"/>
      <c r="Z84" s="398"/>
      <c r="AA84" s="390"/>
      <c r="AB84" s="398"/>
      <c r="AC84" s="398"/>
      <c r="AD84" s="308"/>
      <c r="AE84" s="307"/>
      <c r="AF84" s="308"/>
      <c r="AG84" s="398"/>
      <c r="AH84" s="1368">
        <f t="shared" si="12"/>
        <v>0</v>
      </c>
      <c r="AI84" s="1369"/>
      <c r="AJ84" s="1236"/>
      <c r="AK84" s="1262"/>
      <c r="AL84" s="1368">
        <f t="shared" si="13"/>
        <v>0</v>
      </c>
      <c r="AM84" s="1369"/>
      <c r="AN84" s="1260"/>
      <c r="AO84" s="1261"/>
      <c r="AP84" s="1260"/>
      <c r="AQ84" s="1261"/>
      <c r="AR84" s="1260"/>
      <c r="AS84" s="1261"/>
      <c r="AT84" s="423"/>
      <c r="AU84" s="1375">
        <f t="shared" si="14"/>
        <v>0</v>
      </c>
      <c r="AV84" s="1439"/>
      <c r="AW84" s="319"/>
      <c r="AX84" s="308"/>
      <c r="AY84" s="317"/>
      <c r="AZ84" s="308"/>
      <c r="BA84" s="317"/>
      <c r="BB84" s="308"/>
      <c r="BC84" s="317"/>
      <c r="BD84" s="320"/>
      <c r="BK84" s="151"/>
    </row>
    <row r="85" spans="1:63" ht="18" customHeight="1" hidden="1">
      <c r="A85" s="426">
        <v>9</v>
      </c>
      <c r="B85" s="1455"/>
      <c r="C85" s="1377"/>
      <c r="D85" s="1377"/>
      <c r="E85" s="1377"/>
      <c r="F85" s="1377"/>
      <c r="G85" s="1377"/>
      <c r="H85" s="1377"/>
      <c r="I85" s="1377"/>
      <c r="J85" s="1377"/>
      <c r="K85" s="1377"/>
      <c r="L85" s="1377"/>
      <c r="M85" s="1377"/>
      <c r="N85" s="1377"/>
      <c r="O85" s="1377"/>
      <c r="P85" s="1377"/>
      <c r="Q85" s="1377"/>
      <c r="R85" s="1377"/>
      <c r="S85" s="1377"/>
      <c r="T85" s="1378"/>
      <c r="U85" s="306"/>
      <c r="V85" s="390"/>
      <c r="W85" s="306"/>
      <c r="X85" s="306"/>
      <c r="Y85" s="398"/>
      <c r="Z85" s="398"/>
      <c r="AA85" s="390"/>
      <c r="AB85" s="398"/>
      <c r="AC85" s="398"/>
      <c r="AD85" s="308"/>
      <c r="AE85" s="307"/>
      <c r="AF85" s="308"/>
      <c r="AG85" s="398"/>
      <c r="AH85" s="1368">
        <f t="shared" si="12"/>
        <v>0</v>
      </c>
      <c r="AI85" s="1369"/>
      <c r="AJ85" s="1236"/>
      <c r="AK85" s="1262"/>
      <c r="AL85" s="1368">
        <f t="shared" si="13"/>
        <v>0</v>
      </c>
      <c r="AM85" s="1369"/>
      <c r="AN85" s="1260"/>
      <c r="AO85" s="1261"/>
      <c r="AP85" s="1260"/>
      <c r="AQ85" s="1261"/>
      <c r="AR85" s="1260"/>
      <c r="AS85" s="1261"/>
      <c r="AT85" s="423"/>
      <c r="AU85" s="1375">
        <f t="shared" si="14"/>
        <v>0</v>
      </c>
      <c r="AV85" s="1439"/>
      <c r="AW85" s="319"/>
      <c r="AX85" s="308"/>
      <c r="AY85" s="317"/>
      <c r="AZ85" s="308"/>
      <c r="BA85" s="317"/>
      <c r="BB85" s="308"/>
      <c r="BC85" s="317"/>
      <c r="BD85" s="320"/>
      <c r="BK85" s="151"/>
    </row>
    <row r="86" spans="1:63" ht="18" customHeight="1" hidden="1">
      <c r="A86" s="426">
        <v>10</v>
      </c>
      <c r="B86" s="1455"/>
      <c r="C86" s="1377"/>
      <c r="D86" s="1377"/>
      <c r="E86" s="1377"/>
      <c r="F86" s="1377"/>
      <c r="G86" s="1377"/>
      <c r="H86" s="1377"/>
      <c r="I86" s="1377"/>
      <c r="J86" s="1377"/>
      <c r="K86" s="1377"/>
      <c r="L86" s="1377"/>
      <c r="M86" s="1377"/>
      <c r="N86" s="1377"/>
      <c r="O86" s="1377"/>
      <c r="P86" s="1377"/>
      <c r="Q86" s="1377"/>
      <c r="R86" s="1377"/>
      <c r="S86" s="1377"/>
      <c r="T86" s="1378"/>
      <c r="U86" s="306"/>
      <c r="V86" s="390"/>
      <c r="W86" s="306"/>
      <c r="X86" s="306"/>
      <c r="Y86" s="398"/>
      <c r="Z86" s="398"/>
      <c r="AA86" s="390"/>
      <c r="AB86" s="398"/>
      <c r="AC86" s="398"/>
      <c r="AD86" s="308"/>
      <c r="AE86" s="307"/>
      <c r="AF86" s="308"/>
      <c r="AG86" s="398"/>
      <c r="AH86" s="1368">
        <f t="shared" si="12"/>
        <v>0</v>
      </c>
      <c r="AI86" s="1369"/>
      <c r="AJ86" s="1236"/>
      <c r="AK86" s="1262"/>
      <c r="AL86" s="1368">
        <f t="shared" si="13"/>
        <v>0</v>
      </c>
      <c r="AM86" s="1369"/>
      <c r="AN86" s="1260"/>
      <c r="AO86" s="1261"/>
      <c r="AP86" s="1260"/>
      <c r="AQ86" s="1261"/>
      <c r="AR86" s="1260"/>
      <c r="AS86" s="1261"/>
      <c r="AT86" s="423"/>
      <c r="AU86" s="1375">
        <f t="shared" si="14"/>
        <v>0</v>
      </c>
      <c r="AV86" s="1439"/>
      <c r="AW86" s="319"/>
      <c r="AX86" s="308"/>
      <c r="AY86" s="317"/>
      <c r="AZ86" s="308"/>
      <c r="BA86" s="317"/>
      <c r="BB86" s="308"/>
      <c r="BC86" s="317"/>
      <c r="BD86" s="320"/>
      <c r="BK86" s="151"/>
    </row>
    <row r="87" spans="1:63" ht="18" customHeight="1" hidden="1">
      <c r="A87" s="426">
        <v>11</v>
      </c>
      <c r="B87" s="1455"/>
      <c r="C87" s="1377"/>
      <c r="D87" s="1377"/>
      <c r="E87" s="1377"/>
      <c r="F87" s="1377"/>
      <c r="G87" s="1377"/>
      <c r="H87" s="1377"/>
      <c r="I87" s="1377"/>
      <c r="J87" s="1377"/>
      <c r="K87" s="1377"/>
      <c r="L87" s="1377"/>
      <c r="M87" s="1377"/>
      <c r="N87" s="1377"/>
      <c r="O87" s="1377"/>
      <c r="P87" s="1377"/>
      <c r="Q87" s="1377"/>
      <c r="R87" s="1377"/>
      <c r="S87" s="1377"/>
      <c r="T87" s="1378"/>
      <c r="U87" s="493"/>
      <c r="V87" s="500"/>
      <c r="W87" s="398"/>
      <c r="X87" s="398"/>
      <c r="Y87" s="398"/>
      <c r="Z87" s="398"/>
      <c r="AA87" s="390"/>
      <c r="AB87" s="398"/>
      <c r="AC87" s="398"/>
      <c r="AD87" s="421"/>
      <c r="AE87" s="390"/>
      <c r="AF87" s="496"/>
      <c r="AG87" s="398"/>
      <c r="AH87" s="1368">
        <f t="shared" si="12"/>
        <v>0</v>
      </c>
      <c r="AI87" s="1369"/>
      <c r="AJ87" s="1314"/>
      <c r="AK87" s="1370"/>
      <c r="AL87" s="1368">
        <f t="shared" si="13"/>
        <v>0</v>
      </c>
      <c r="AM87" s="1369"/>
      <c r="AN87" s="1316"/>
      <c r="AO87" s="1317"/>
      <c r="AP87" s="1316"/>
      <c r="AQ87" s="1317"/>
      <c r="AR87" s="1316"/>
      <c r="AS87" s="1317"/>
      <c r="AT87" s="423"/>
      <c r="AU87" s="1375">
        <f t="shared" si="14"/>
        <v>0</v>
      </c>
      <c r="AV87" s="1439"/>
      <c r="AW87" s="501"/>
      <c r="AX87" s="421"/>
      <c r="AY87" s="502"/>
      <c r="AZ87" s="421"/>
      <c r="BA87" s="502"/>
      <c r="BB87" s="421"/>
      <c r="BC87" s="502"/>
      <c r="BD87" s="503"/>
      <c r="BK87" s="151"/>
    </row>
    <row r="88" spans="1:63" ht="18.75" customHeight="1" hidden="1">
      <c r="A88" s="426">
        <v>12</v>
      </c>
      <c r="B88" s="1455"/>
      <c r="C88" s="1377"/>
      <c r="D88" s="1377"/>
      <c r="E88" s="1377"/>
      <c r="F88" s="1377"/>
      <c r="G88" s="1377"/>
      <c r="H88" s="1377"/>
      <c r="I88" s="1377"/>
      <c r="J88" s="1377"/>
      <c r="K88" s="1377"/>
      <c r="L88" s="1377"/>
      <c r="M88" s="1377"/>
      <c r="N88" s="1377"/>
      <c r="O88" s="1377"/>
      <c r="P88" s="1377"/>
      <c r="Q88" s="1377"/>
      <c r="R88" s="1377"/>
      <c r="S88" s="1377"/>
      <c r="T88" s="1378"/>
      <c r="U88" s="493"/>
      <c r="V88" s="504"/>
      <c r="W88" s="306"/>
      <c r="X88" s="398"/>
      <c r="Y88" s="505"/>
      <c r="Z88" s="505"/>
      <c r="AA88" s="506"/>
      <c r="AB88" s="507"/>
      <c r="AC88" s="505"/>
      <c r="AD88" s="421"/>
      <c r="AE88" s="390"/>
      <c r="AF88" s="398"/>
      <c r="AG88" s="398"/>
      <c r="AH88" s="1368">
        <f t="shared" si="12"/>
        <v>0</v>
      </c>
      <c r="AI88" s="1369"/>
      <c r="AJ88" s="1314"/>
      <c r="AK88" s="1370"/>
      <c r="AL88" s="1368">
        <f t="shared" si="13"/>
        <v>0</v>
      </c>
      <c r="AM88" s="1369"/>
      <c r="AN88" s="1316"/>
      <c r="AO88" s="1317"/>
      <c r="AP88" s="1316"/>
      <c r="AQ88" s="1317"/>
      <c r="AR88" s="1316"/>
      <c r="AS88" s="1317"/>
      <c r="AT88" s="508"/>
      <c r="AU88" s="1375">
        <f t="shared" si="14"/>
        <v>0</v>
      </c>
      <c r="AV88" s="1439"/>
      <c r="AW88" s="501"/>
      <c r="AX88" s="421"/>
      <c r="AY88" s="502"/>
      <c r="AZ88" s="421"/>
      <c r="BA88" s="502"/>
      <c r="BB88" s="421"/>
      <c r="BC88" s="502"/>
      <c r="BD88" s="503"/>
      <c r="BK88" s="151"/>
    </row>
    <row r="89" spans="1:63" ht="18.75" customHeight="1" hidden="1">
      <c r="A89" s="509">
        <v>13</v>
      </c>
      <c r="B89" s="1458"/>
      <c r="C89" s="1459"/>
      <c r="D89" s="1459"/>
      <c r="E89" s="1459"/>
      <c r="F89" s="1459"/>
      <c r="G89" s="1459"/>
      <c r="H89" s="1459"/>
      <c r="I89" s="1459"/>
      <c r="J89" s="1459"/>
      <c r="K89" s="1459"/>
      <c r="L89" s="1459"/>
      <c r="M89" s="1459"/>
      <c r="N89" s="1459"/>
      <c r="O89" s="1459"/>
      <c r="P89" s="1459"/>
      <c r="Q89" s="1459"/>
      <c r="R89" s="1459"/>
      <c r="S89" s="1459"/>
      <c r="T89" s="1460"/>
      <c r="U89" s="414"/>
      <c r="V89" s="510"/>
      <c r="W89" s="511"/>
      <c r="X89" s="414"/>
      <c r="Y89" s="398"/>
      <c r="Z89" s="398"/>
      <c r="AA89" s="390"/>
      <c r="AB89" s="414"/>
      <c r="AC89" s="414"/>
      <c r="AD89" s="415"/>
      <c r="AE89" s="416"/>
      <c r="AF89" s="512"/>
      <c r="AG89" s="513"/>
      <c r="AH89" s="1368">
        <f t="shared" si="12"/>
        <v>0</v>
      </c>
      <c r="AI89" s="1369"/>
      <c r="AJ89" s="1314"/>
      <c r="AK89" s="1370"/>
      <c r="AL89" s="1368">
        <f t="shared" si="13"/>
        <v>0</v>
      </c>
      <c r="AM89" s="1369"/>
      <c r="AN89" s="1372"/>
      <c r="AO89" s="1373"/>
      <c r="AP89" s="1372"/>
      <c r="AQ89" s="1373"/>
      <c r="AR89" s="1372"/>
      <c r="AS89" s="1374"/>
      <c r="AT89" s="423"/>
      <c r="AU89" s="1375">
        <f t="shared" si="14"/>
        <v>0</v>
      </c>
      <c r="AV89" s="1439"/>
      <c r="AW89" s="514"/>
      <c r="AX89" s="490"/>
      <c r="AY89" s="491"/>
      <c r="AZ89" s="490"/>
      <c r="BA89" s="491"/>
      <c r="BB89" s="490"/>
      <c r="BC89" s="491"/>
      <c r="BD89" s="492"/>
      <c r="BK89" s="151"/>
    </row>
    <row r="90" spans="1:63" ht="18" customHeight="1" hidden="1">
      <c r="A90" s="426">
        <v>14</v>
      </c>
      <c r="B90" s="1455"/>
      <c r="C90" s="1377"/>
      <c r="D90" s="1377"/>
      <c r="E90" s="1377"/>
      <c r="F90" s="1377"/>
      <c r="G90" s="1377"/>
      <c r="H90" s="1377"/>
      <c r="I90" s="1377"/>
      <c r="J90" s="1377"/>
      <c r="K90" s="1377"/>
      <c r="L90" s="1377"/>
      <c r="M90" s="1377"/>
      <c r="N90" s="1377"/>
      <c r="O90" s="1377"/>
      <c r="P90" s="1377"/>
      <c r="Q90" s="1377"/>
      <c r="R90" s="1377"/>
      <c r="S90" s="1377"/>
      <c r="T90" s="1378"/>
      <c r="U90" s="398"/>
      <c r="V90" s="500"/>
      <c r="W90" s="398"/>
      <c r="X90" s="398"/>
      <c r="Y90" s="398"/>
      <c r="Z90" s="398"/>
      <c r="AA90" s="390"/>
      <c r="AB90" s="398"/>
      <c r="AC90" s="398"/>
      <c r="AD90" s="421"/>
      <c r="AE90" s="390"/>
      <c r="AF90" s="421"/>
      <c r="AG90" s="398"/>
      <c r="AH90" s="1368">
        <f t="shared" si="12"/>
        <v>0</v>
      </c>
      <c r="AI90" s="1369"/>
      <c r="AJ90" s="1314"/>
      <c r="AK90" s="1370"/>
      <c r="AL90" s="1368">
        <f t="shared" si="13"/>
        <v>0</v>
      </c>
      <c r="AM90" s="1369"/>
      <c r="AN90" s="1372"/>
      <c r="AO90" s="1373"/>
      <c r="AP90" s="1372"/>
      <c r="AQ90" s="1373"/>
      <c r="AR90" s="1372"/>
      <c r="AS90" s="1374"/>
      <c r="AT90" s="423"/>
      <c r="AU90" s="1375">
        <f t="shared" si="14"/>
        <v>0</v>
      </c>
      <c r="AV90" s="1439"/>
      <c r="AW90" s="515"/>
      <c r="AX90" s="357"/>
      <c r="AY90" s="358"/>
      <c r="AZ90" s="357"/>
      <c r="BA90" s="358"/>
      <c r="BB90" s="357"/>
      <c r="BC90" s="358"/>
      <c r="BD90" s="356"/>
      <c r="BK90" s="151"/>
    </row>
    <row r="91" spans="1:63" ht="18" customHeight="1" hidden="1">
      <c r="A91" s="426">
        <v>15</v>
      </c>
      <c r="B91" s="1457"/>
      <c r="C91" s="1366"/>
      <c r="D91" s="1366"/>
      <c r="E91" s="1366"/>
      <c r="F91" s="1366"/>
      <c r="G91" s="1366"/>
      <c r="H91" s="1366"/>
      <c r="I91" s="1366"/>
      <c r="J91" s="1366"/>
      <c r="K91" s="1366"/>
      <c r="L91" s="1366"/>
      <c r="M91" s="1366"/>
      <c r="N91" s="1366"/>
      <c r="O91" s="1366"/>
      <c r="P91" s="1366"/>
      <c r="Q91" s="1366"/>
      <c r="R91" s="1366"/>
      <c r="S91" s="1366"/>
      <c r="T91" s="1367"/>
      <c r="U91" s="398"/>
      <c r="V91" s="398"/>
      <c r="W91" s="421"/>
      <c r="X91" s="398"/>
      <c r="Y91" s="398"/>
      <c r="Z91" s="398"/>
      <c r="AA91" s="390"/>
      <c r="AB91" s="398"/>
      <c r="AC91" s="398"/>
      <c r="AD91" s="421"/>
      <c r="AE91" s="390"/>
      <c r="AF91" s="424"/>
      <c r="AG91" s="425"/>
      <c r="AH91" s="1368">
        <f t="shared" si="12"/>
        <v>0</v>
      </c>
      <c r="AI91" s="1369"/>
      <c r="AJ91" s="1314"/>
      <c r="AK91" s="1370"/>
      <c r="AL91" s="1368">
        <f t="shared" si="13"/>
        <v>0</v>
      </c>
      <c r="AM91" s="1369"/>
      <c r="AN91" s="1372"/>
      <c r="AO91" s="1373"/>
      <c r="AP91" s="1372"/>
      <c r="AQ91" s="1373"/>
      <c r="AR91" s="1372"/>
      <c r="AS91" s="1373"/>
      <c r="AT91" s="423"/>
      <c r="AU91" s="1375">
        <f t="shared" si="14"/>
        <v>0</v>
      </c>
      <c r="AV91" s="1439"/>
      <c r="AW91" s="516"/>
      <c r="AX91" s="517"/>
      <c r="AY91" s="518"/>
      <c r="AZ91" s="517"/>
      <c r="BA91" s="518"/>
      <c r="BB91" s="517"/>
      <c r="BC91" s="518"/>
      <c r="BD91" s="519"/>
      <c r="BK91" s="151"/>
    </row>
    <row r="92" spans="1:63" s="373" customFormat="1" ht="19.5" customHeight="1" hidden="1">
      <c r="A92" s="520"/>
      <c r="B92" s="1461" t="s">
        <v>277</v>
      </c>
      <c r="C92" s="1462"/>
      <c r="D92" s="1462"/>
      <c r="E92" s="1462"/>
      <c r="F92" s="1462"/>
      <c r="G92" s="1462"/>
      <c r="H92" s="1462"/>
      <c r="I92" s="1462"/>
      <c r="J92" s="1462"/>
      <c r="K92" s="1462"/>
      <c r="L92" s="1462"/>
      <c r="M92" s="1462"/>
      <c r="N92" s="1462"/>
      <c r="O92" s="1462"/>
      <c r="P92" s="1462"/>
      <c r="Q92" s="1462"/>
      <c r="R92" s="1462"/>
      <c r="S92" s="1462"/>
      <c r="T92" s="1463"/>
      <c r="U92" s="521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  <c r="AF92" s="522"/>
      <c r="AG92" s="522"/>
      <c r="AH92" s="1347">
        <f>SUM(AH77:AI91)</f>
        <v>0</v>
      </c>
      <c r="AI92" s="1464"/>
      <c r="AJ92" s="1348">
        <f>SUM(AJ77:AK91)</f>
        <v>0</v>
      </c>
      <c r="AK92" s="1349"/>
      <c r="AL92" s="1347">
        <f>SUM(AL77:AM91)</f>
        <v>0</v>
      </c>
      <c r="AM92" s="1464"/>
      <c r="AN92" s="1348">
        <f>SUM(AN77:AO91)</f>
        <v>0</v>
      </c>
      <c r="AO92" s="1285"/>
      <c r="AP92" s="1464">
        <f>SUM(AP77:AQ91)</f>
        <v>0</v>
      </c>
      <c r="AQ92" s="1464"/>
      <c r="AR92" s="1348">
        <f>SUM(AR77:AS91)</f>
        <v>0</v>
      </c>
      <c r="AS92" s="1285"/>
      <c r="AT92" s="370"/>
      <c r="AU92" s="1267">
        <f>SUM(AU77:AV91)</f>
        <v>0</v>
      </c>
      <c r="AV92" s="1465"/>
      <c r="AW92" s="523">
        <f aca="true" t="shared" si="15" ref="AW92:BD92">SUM(AW77:AW91)</f>
        <v>0</v>
      </c>
      <c r="AX92" s="524">
        <f t="shared" si="15"/>
        <v>0</v>
      </c>
      <c r="AY92" s="524">
        <f t="shared" si="15"/>
        <v>0</v>
      </c>
      <c r="AZ92" s="524">
        <f t="shared" si="15"/>
        <v>0</v>
      </c>
      <c r="BA92" s="524">
        <f t="shared" si="15"/>
        <v>0</v>
      </c>
      <c r="BB92" s="524">
        <f t="shared" si="15"/>
        <v>0</v>
      </c>
      <c r="BC92" s="524">
        <f t="shared" si="15"/>
        <v>0</v>
      </c>
      <c r="BD92" s="525">
        <f t="shared" si="15"/>
        <v>0</v>
      </c>
      <c r="BK92" s="217"/>
    </row>
    <row r="93" spans="1:63" ht="18.75" hidden="1">
      <c r="A93" s="526"/>
      <c r="B93" s="278"/>
      <c r="C93" s="278"/>
      <c r="D93" s="527"/>
      <c r="E93" s="528"/>
      <c r="F93" s="528"/>
      <c r="G93" s="528"/>
      <c r="H93" s="528"/>
      <c r="I93" s="528"/>
      <c r="J93" s="528"/>
      <c r="K93" s="528"/>
      <c r="L93" s="528"/>
      <c r="M93" s="528"/>
      <c r="N93" s="528"/>
      <c r="O93" s="528"/>
      <c r="P93" s="528"/>
      <c r="Q93" s="528"/>
      <c r="R93" s="528"/>
      <c r="S93" s="528"/>
      <c r="T93" s="528"/>
      <c r="U93" s="529"/>
      <c r="V93" s="530"/>
      <c r="W93" s="530"/>
      <c r="X93" s="530"/>
      <c r="Y93" s="530"/>
      <c r="Z93" s="530"/>
      <c r="AA93" s="530"/>
      <c r="AB93" s="530"/>
      <c r="AC93" s="530"/>
      <c r="AD93" s="530"/>
      <c r="AE93" s="530"/>
      <c r="AF93" s="531"/>
      <c r="AG93" s="531"/>
      <c r="AH93" s="532"/>
      <c r="AI93" s="532"/>
      <c r="AJ93" s="532"/>
      <c r="AK93" s="532"/>
      <c r="AL93" s="532"/>
      <c r="AM93" s="532"/>
      <c r="AN93" s="532"/>
      <c r="AO93" s="532"/>
      <c r="AP93" s="532"/>
      <c r="AQ93" s="532"/>
      <c r="AR93" s="532"/>
      <c r="AS93" s="532"/>
      <c r="AT93" s="532"/>
      <c r="AU93" s="532"/>
      <c r="AV93" s="532"/>
      <c r="AW93" s="532"/>
      <c r="AX93" s="532"/>
      <c r="AY93" s="532"/>
      <c r="AZ93" s="532"/>
      <c r="BA93" s="532"/>
      <c r="BB93" s="532"/>
      <c r="BC93" s="532"/>
      <c r="BD93" s="532"/>
      <c r="BK93" s="217"/>
    </row>
    <row r="94" spans="1:63" ht="18.75" hidden="1">
      <c r="A94" s="527"/>
      <c r="B94" s="278"/>
      <c r="C94" s="278"/>
      <c r="D94" s="527"/>
      <c r="E94" s="528"/>
      <c r="F94" s="528"/>
      <c r="G94" s="528"/>
      <c r="H94" s="528"/>
      <c r="I94" s="528"/>
      <c r="J94" s="528"/>
      <c r="K94" s="528"/>
      <c r="L94" s="528"/>
      <c r="M94" s="528"/>
      <c r="N94" s="528"/>
      <c r="O94" s="528"/>
      <c r="P94" s="528"/>
      <c r="Q94" s="528"/>
      <c r="R94" s="528"/>
      <c r="S94" s="528"/>
      <c r="T94" s="528"/>
      <c r="U94" s="529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1"/>
      <c r="AG94" s="531"/>
      <c r="AH94" s="532"/>
      <c r="AI94" s="532"/>
      <c r="AJ94" s="532"/>
      <c r="AK94" s="532"/>
      <c r="AL94" s="532"/>
      <c r="AM94" s="532"/>
      <c r="AN94" s="532"/>
      <c r="AO94" s="532"/>
      <c r="AP94" s="532"/>
      <c r="AQ94" s="532"/>
      <c r="AR94" s="532"/>
      <c r="AS94" s="532"/>
      <c r="AT94" s="532"/>
      <c r="AU94" s="532"/>
      <c r="AV94" s="532"/>
      <c r="AW94" s="532"/>
      <c r="AX94" s="532"/>
      <c r="AY94" s="532"/>
      <c r="AZ94" s="532"/>
      <c r="BA94" s="532"/>
      <c r="BB94" s="532"/>
      <c r="BC94" s="532"/>
      <c r="BD94" s="532"/>
      <c r="BK94" s="217"/>
    </row>
    <row r="95" spans="1:63" ht="18.75" customHeight="1" hidden="1">
      <c r="A95" s="1466" t="s">
        <v>278</v>
      </c>
      <c r="B95" s="1467"/>
      <c r="C95" s="1467"/>
      <c r="D95" s="1467"/>
      <c r="E95" s="1467"/>
      <c r="F95" s="1467"/>
      <c r="G95" s="1467"/>
      <c r="H95" s="1467"/>
      <c r="I95" s="1467"/>
      <c r="J95" s="1467"/>
      <c r="K95" s="1467"/>
      <c r="L95" s="1467"/>
      <c r="M95" s="1467"/>
      <c r="N95" s="1467"/>
      <c r="O95" s="1467"/>
      <c r="P95" s="1467"/>
      <c r="Q95" s="1467"/>
      <c r="R95" s="1467"/>
      <c r="S95" s="1467"/>
      <c r="T95" s="1467"/>
      <c r="U95" s="1467"/>
      <c r="V95" s="1467"/>
      <c r="W95" s="1467"/>
      <c r="X95" s="1467"/>
      <c r="Y95" s="1467"/>
      <c r="Z95" s="1467"/>
      <c r="AA95" s="1467"/>
      <c r="AB95" s="1467"/>
      <c r="AC95" s="1467"/>
      <c r="AD95" s="1467"/>
      <c r="AE95" s="1467"/>
      <c r="AF95" s="1467"/>
      <c r="AG95" s="1467"/>
      <c r="AH95" s="1467"/>
      <c r="AI95" s="1467"/>
      <c r="AJ95" s="1467"/>
      <c r="AK95" s="1467"/>
      <c r="AL95" s="1467"/>
      <c r="AM95" s="1467"/>
      <c r="AN95" s="1467"/>
      <c r="AO95" s="1467"/>
      <c r="AP95" s="1467"/>
      <c r="AQ95" s="1467"/>
      <c r="AR95" s="1467"/>
      <c r="AS95" s="1467"/>
      <c r="AT95" s="1467"/>
      <c r="AU95" s="1467"/>
      <c r="AV95" s="1467"/>
      <c r="AW95" s="1467"/>
      <c r="AX95" s="1467"/>
      <c r="AY95" s="1467"/>
      <c r="AZ95" s="1467"/>
      <c r="BA95" s="1467"/>
      <c r="BB95" s="1467"/>
      <c r="BC95" s="1467"/>
      <c r="BD95" s="1468"/>
      <c r="BK95" s="217"/>
    </row>
    <row r="96" spans="1:63" ht="18.75" customHeight="1" hidden="1">
      <c r="A96" s="509">
        <v>1</v>
      </c>
      <c r="B96" s="1469"/>
      <c r="C96" s="1354"/>
      <c r="D96" s="1354"/>
      <c r="E96" s="1354"/>
      <c r="F96" s="1354"/>
      <c r="G96" s="1354"/>
      <c r="H96" s="1354"/>
      <c r="I96" s="1354"/>
      <c r="J96" s="1354"/>
      <c r="K96" s="1354"/>
      <c r="L96" s="1354"/>
      <c r="M96" s="1354"/>
      <c r="N96" s="1354"/>
      <c r="O96" s="1354"/>
      <c r="P96" s="1354"/>
      <c r="Q96" s="1354"/>
      <c r="R96" s="1354"/>
      <c r="S96" s="1354"/>
      <c r="T96" s="1354"/>
      <c r="U96" s="486"/>
      <c r="V96" s="414"/>
      <c r="W96" s="415"/>
      <c r="X96" s="414"/>
      <c r="Y96" s="414"/>
      <c r="Z96" s="414"/>
      <c r="AA96" s="416"/>
      <c r="AB96" s="414"/>
      <c r="AC96" s="414"/>
      <c r="AD96" s="415"/>
      <c r="AE96" s="416"/>
      <c r="AF96" s="534"/>
      <c r="AG96" s="535"/>
      <c r="AH96" s="1470">
        <f aca="true" t="shared" si="16" ref="AH96:AH110">AJ96/30</f>
        <v>0</v>
      </c>
      <c r="AI96" s="1359"/>
      <c r="AJ96" s="1360"/>
      <c r="AK96" s="1471"/>
      <c r="AL96" s="1472">
        <f aca="true" t="shared" si="17" ref="AL96:AL110">SUM(AN96:AS96)</f>
        <v>0</v>
      </c>
      <c r="AM96" s="1235"/>
      <c r="AN96" s="1356"/>
      <c r="AO96" s="1363"/>
      <c r="AP96" s="1356"/>
      <c r="AQ96" s="1363"/>
      <c r="AR96" s="1356"/>
      <c r="AS96" s="1363"/>
      <c r="AT96" s="536"/>
      <c r="AU96" s="1362">
        <f aca="true" t="shared" si="18" ref="AU96:AU110">AJ96-AL96</f>
        <v>0</v>
      </c>
      <c r="AV96" s="1473"/>
      <c r="AW96" s="537"/>
      <c r="AX96" s="490"/>
      <c r="AY96" s="491"/>
      <c r="AZ96" s="490"/>
      <c r="BA96" s="491"/>
      <c r="BB96" s="538"/>
      <c r="BC96" s="491"/>
      <c r="BD96" s="492"/>
      <c r="BK96" s="217"/>
    </row>
    <row r="97" spans="1:63" ht="18" customHeight="1" hidden="1">
      <c r="A97" s="426">
        <v>2</v>
      </c>
      <c r="B97" s="1455"/>
      <c r="C97" s="1377"/>
      <c r="D97" s="1377"/>
      <c r="E97" s="1377"/>
      <c r="F97" s="1377"/>
      <c r="G97" s="1377"/>
      <c r="H97" s="1377"/>
      <c r="I97" s="1377"/>
      <c r="J97" s="1377"/>
      <c r="K97" s="1377"/>
      <c r="L97" s="1377"/>
      <c r="M97" s="1377"/>
      <c r="N97" s="1377"/>
      <c r="O97" s="1377"/>
      <c r="P97" s="1377"/>
      <c r="Q97" s="1377"/>
      <c r="R97" s="1377"/>
      <c r="S97" s="1377"/>
      <c r="T97" s="1377"/>
      <c r="U97" s="493"/>
      <c r="V97" s="398"/>
      <c r="W97" s="421"/>
      <c r="X97" s="398"/>
      <c r="Y97" s="398"/>
      <c r="Z97" s="398"/>
      <c r="AA97" s="390"/>
      <c r="AB97" s="398"/>
      <c r="AC97" s="398"/>
      <c r="AD97" s="421"/>
      <c r="AE97" s="390"/>
      <c r="AF97" s="398"/>
      <c r="AG97" s="539"/>
      <c r="AH97" s="1475">
        <f t="shared" si="16"/>
        <v>0</v>
      </c>
      <c r="AI97" s="1369"/>
      <c r="AJ97" s="1314"/>
      <c r="AK97" s="1476"/>
      <c r="AL97" s="1477">
        <f t="shared" si="17"/>
        <v>0</v>
      </c>
      <c r="AM97" s="1251"/>
      <c r="AN97" s="1372"/>
      <c r="AO97" s="1373"/>
      <c r="AP97" s="1372"/>
      <c r="AQ97" s="1373"/>
      <c r="AR97" s="1372"/>
      <c r="AS97" s="1373"/>
      <c r="AT97" s="503"/>
      <c r="AU97" s="1371">
        <f t="shared" si="18"/>
        <v>0</v>
      </c>
      <c r="AV97" s="1474"/>
      <c r="AW97" s="540"/>
      <c r="AX97" s="357"/>
      <c r="AY97" s="358"/>
      <c r="AZ97" s="357"/>
      <c r="BA97" s="358"/>
      <c r="BB97" s="357"/>
      <c r="BC97" s="358"/>
      <c r="BD97" s="356"/>
      <c r="BK97" s="217"/>
    </row>
    <row r="98" spans="1:63" ht="18" customHeight="1" hidden="1">
      <c r="A98" s="426">
        <v>3</v>
      </c>
      <c r="B98" s="1457"/>
      <c r="C98" s="1366"/>
      <c r="D98" s="1366"/>
      <c r="E98" s="1366"/>
      <c r="F98" s="1366"/>
      <c r="G98" s="1366"/>
      <c r="H98" s="1366"/>
      <c r="I98" s="1366"/>
      <c r="J98" s="1366"/>
      <c r="K98" s="1366"/>
      <c r="L98" s="1366"/>
      <c r="M98" s="1366"/>
      <c r="N98" s="1366"/>
      <c r="O98" s="1366"/>
      <c r="P98" s="1366"/>
      <c r="Q98" s="1366"/>
      <c r="R98" s="1366"/>
      <c r="S98" s="1366"/>
      <c r="T98" s="1366"/>
      <c r="U98" s="493"/>
      <c r="V98" s="398"/>
      <c r="W98" s="421"/>
      <c r="X98" s="398"/>
      <c r="Y98" s="398"/>
      <c r="Z98" s="398"/>
      <c r="AA98" s="390"/>
      <c r="AB98" s="398"/>
      <c r="AC98" s="398"/>
      <c r="AD98" s="421"/>
      <c r="AE98" s="390"/>
      <c r="AF98" s="398"/>
      <c r="AG98" s="539"/>
      <c r="AH98" s="1475">
        <f t="shared" si="16"/>
        <v>0</v>
      </c>
      <c r="AI98" s="1369"/>
      <c r="AJ98" s="1314"/>
      <c r="AK98" s="1476"/>
      <c r="AL98" s="1477">
        <f t="shared" si="17"/>
        <v>0</v>
      </c>
      <c r="AM98" s="1251"/>
      <c r="AN98" s="1372"/>
      <c r="AO98" s="1373"/>
      <c r="AP98" s="1372"/>
      <c r="AQ98" s="1373"/>
      <c r="AR98" s="1478"/>
      <c r="AS98" s="1479"/>
      <c r="AT98" s="503"/>
      <c r="AU98" s="1371">
        <f t="shared" si="18"/>
        <v>0</v>
      </c>
      <c r="AV98" s="1474"/>
      <c r="AW98" s="540"/>
      <c r="AX98" s="541"/>
      <c r="AY98" s="498"/>
      <c r="AZ98" s="541"/>
      <c r="BA98" s="498"/>
      <c r="BB98" s="541"/>
      <c r="BC98" s="498"/>
      <c r="BD98" s="499"/>
      <c r="BK98" s="217"/>
    </row>
    <row r="99" spans="1:63" ht="18" customHeight="1" hidden="1">
      <c r="A99" s="426">
        <v>4</v>
      </c>
      <c r="B99" s="1455"/>
      <c r="C99" s="1377"/>
      <c r="D99" s="1377"/>
      <c r="E99" s="1377"/>
      <c r="F99" s="1377"/>
      <c r="G99" s="1377"/>
      <c r="H99" s="1377"/>
      <c r="I99" s="1377"/>
      <c r="J99" s="1377"/>
      <c r="K99" s="1377"/>
      <c r="L99" s="1377"/>
      <c r="M99" s="1377"/>
      <c r="N99" s="1377"/>
      <c r="O99" s="1377"/>
      <c r="P99" s="1377"/>
      <c r="Q99" s="1377"/>
      <c r="R99" s="1377"/>
      <c r="S99" s="1377"/>
      <c r="T99" s="1377"/>
      <c r="U99" s="493"/>
      <c r="V99" s="392"/>
      <c r="W99" s="424"/>
      <c r="X99" s="398"/>
      <c r="Y99" s="398"/>
      <c r="Z99" s="398"/>
      <c r="AA99" s="390"/>
      <c r="AB99" s="398"/>
      <c r="AC99" s="398"/>
      <c r="AD99" s="421"/>
      <c r="AE99" s="390"/>
      <c r="AF99" s="398"/>
      <c r="AG99" s="539"/>
      <c r="AH99" s="1475">
        <f t="shared" si="16"/>
        <v>0</v>
      </c>
      <c r="AI99" s="1369"/>
      <c r="AJ99" s="1314"/>
      <c r="AK99" s="1476"/>
      <c r="AL99" s="1477">
        <f t="shared" si="17"/>
        <v>0</v>
      </c>
      <c r="AM99" s="1251"/>
      <c r="AN99" s="1372"/>
      <c r="AO99" s="1373"/>
      <c r="AP99" s="1372"/>
      <c r="AQ99" s="1373"/>
      <c r="AR99" s="1372"/>
      <c r="AS99" s="1373"/>
      <c r="AT99" s="503"/>
      <c r="AU99" s="1371">
        <f t="shared" si="18"/>
        <v>0</v>
      </c>
      <c r="AV99" s="1474"/>
      <c r="AW99" s="540"/>
      <c r="AX99" s="357"/>
      <c r="AY99" s="358"/>
      <c r="AZ99" s="357"/>
      <c r="BA99" s="358"/>
      <c r="BB99" s="357"/>
      <c r="BC99" s="358"/>
      <c r="BD99" s="356"/>
      <c r="BK99" s="217"/>
    </row>
    <row r="100" spans="1:63" ht="18" customHeight="1" hidden="1">
      <c r="A100" s="426">
        <v>5</v>
      </c>
      <c r="B100" s="1380"/>
      <c r="C100" s="1380"/>
      <c r="D100" s="1380"/>
      <c r="E100" s="1380"/>
      <c r="F100" s="1380"/>
      <c r="G100" s="1380"/>
      <c r="H100" s="1380"/>
      <c r="I100" s="1380"/>
      <c r="J100" s="1380"/>
      <c r="K100" s="1380"/>
      <c r="L100" s="1380"/>
      <c r="M100" s="1380"/>
      <c r="N100" s="1380"/>
      <c r="O100" s="1380"/>
      <c r="P100" s="1380"/>
      <c r="Q100" s="1380"/>
      <c r="R100" s="1380"/>
      <c r="S100" s="1380"/>
      <c r="T100" s="1381"/>
      <c r="U100" s="398"/>
      <c r="V100" s="392"/>
      <c r="W100" s="424"/>
      <c r="X100" s="398"/>
      <c r="Y100" s="398"/>
      <c r="Z100" s="398"/>
      <c r="AA100" s="390"/>
      <c r="AB100" s="398"/>
      <c r="AC100" s="398"/>
      <c r="AD100" s="421"/>
      <c r="AE100" s="390"/>
      <c r="AF100" s="398"/>
      <c r="AG100" s="539"/>
      <c r="AH100" s="1475">
        <f t="shared" si="16"/>
        <v>0</v>
      </c>
      <c r="AI100" s="1369"/>
      <c r="AJ100" s="1314"/>
      <c r="AK100" s="1476"/>
      <c r="AL100" s="1477">
        <f t="shared" si="17"/>
        <v>0</v>
      </c>
      <c r="AM100" s="1251"/>
      <c r="AN100" s="1372"/>
      <c r="AO100" s="1373"/>
      <c r="AP100" s="1372"/>
      <c r="AQ100" s="1373"/>
      <c r="AR100" s="1372"/>
      <c r="AS100" s="1373"/>
      <c r="AT100" s="503"/>
      <c r="AU100" s="1371">
        <f t="shared" si="18"/>
        <v>0</v>
      </c>
      <c r="AV100" s="1474"/>
      <c r="AW100" s="540"/>
      <c r="AX100" s="357"/>
      <c r="AY100" s="358"/>
      <c r="AZ100" s="357"/>
      <c r="BA100" s="358"/>
      <c r="BB100" s="357"/>
      <c r="BC100" s="358"/>
      <c r="BD100" s="356"/>
      <c r="BK100" s="217"/>
    </row>
    <row r="101" spans="1:63" ht="18" customHeight="1" hidden="1">
      <c r="A101" s="426">
        <v>6</v>
      </c>
      <c r="B101" s="1386"/>
      <c r="C101" s="1386"/>
      <c r="D101" s="1386"/>
      <c r="E101" s="1386"/>
      <c r="F101" s="1386"/>
      <c r="G101" s="1386"/>
      <c r="H101" s="1386"/>
      <c r="I101" s="1386"/>
      <c r="J101" s="1386"/>
      <c r="K101" s="1386"/>
      <c r="L101" s="1386"/>
      <c r="M101" s="1386"/>
      <c r="N101" s="1386"/>
      <c r="O101" s="1386"/>
      <c r="P101" s="1386"/>
      <c r="Q101" s="1386"/>
      <c r="R101" s="1386"/>
      <c r="S101" s="1386"/>
      <c r="T101" s="1387"/>
      <c r="U101" s="398"/>
      <c r="V101" s="392"/>
      <c r="W101" s="424"/>
      <c r="X101" s="398"/>
      <c r="Y101" s="398"/>
      <c r="Z101" s="398"/>
      <c r="AA101" s="390"/>
      <c r="AB101" s="398"/>
      <c r="AC101" s="398"/>
      <c r="AD101" s="421"/>
      <c r="AE101" s="390"/>
      <c r="AF101" s="398"/>
      <c r="AG101" s="539"/>
      <c r="AH101" s="1475">
        <f t="shared" si="16"/>
        <v>0</v>
      </c>
      <c r="AI101" s="1369"/>
      <c r="AJ101" s="1314"/>
      <c r="AK101" s="1476"/>
      <c r="AL101" s="1477">
        <f t="shared" si="17"/>
        <v>0</v>
      </c>
      <c r="AM101" s="1251"/>
      <c r="AN101" s="1372"/>
      <c r="AO101" s="1373"/>
      <c r="AP101" s="1372"/>
      <c r="AQ101" s="1373"/>
      <c r="AR101" s="1372"/>
      <c r="AS101" s="1373"/>
      <c r="AT101" s="503"/>
      <c r="AU101" s="1371">
        <f t="shared" si="18"/>
        <v>0</v>
      </c>
      <c r="AV101" s="1474"/>
      <c r="AW101" s="540"/>
      <c r="AX101" s="357"/>
      <c r="AY101" s="358"/>
      <c r="AZ101" s="357"/>
      <c r="BA101" s="358"/>
      <c r="BB101" s="357"/>
      <c r="BC101" s="358"/>
      <c r="BD101" s="356"/>
      <c r="BK101" s="217"/>
    </row>
    <row r="102" spans="1:63" ht="18" customHeight="1" hidden="1">
      <c r="A102" s="426">
        <v>7</v>
      </c>
      <c r="B102" s="1386"/>
      <c r="C102" s="1386"/>
      <c r="D102" s="1386"/>
      <c r="E102" s="1386"/>
      <c r="F102" s="1386"/>
      <c r="G102" s="1386"/>
      <c r="H102" s="1386"/>
      <c r="I102" s="1386"/>
      <c r="J102" s="1386"/>
      <c r="K102" s="1386"/>
      <c r="L102" s="1386"/>
      <c r="M102" s="1386"/>
      <c r="N102" s="1386"/>
      <c r="O102" s="1386"/>
      <c r="P102" s="1386"/>
      <c r="Q102" s="1386"/>
      <c r="R102" s="1386"/>
      <c r="S102" s="1386"/>
      <c r="T102" s="1387"/>
      <c r="U102" s="398"/>
      <c r="V102" s="392"/>
      <c r="W102" s="424"/>
      <c r="X102" s="398"/>
      <c r="Y102" s="398"/>
      <c r="Z102" s="398"/>
      <c r="AA102" s="390"/>
      <c r="AB102" s="398"/>
      <c r="AC102" s="398"/>
      <c r="AD102" s="421"/>
      <c r="AE102" s="390"/>
      <c r="AF102" s="398"/>
      <c r="AG102" s="539"/>
      <c r="AH102" s="1475">
        <f t="shared" si="16"/>
        <v>0</v>
      </c>
      <c r="AI102" s="1369"/>
      <c r="AJ102" s="1314"/>
      <c r="AK102" s="1476"/>
      <c r="AL102" s="1477">
        <f t="shared" si="17"/>
        <v>0</v>
      </c>
      <c r="AM102" s="1251"/>
      <c r="AN102" s="1372"/>
      <c r="AO102" s="1373"/>
      <c r="AP102" s="1372"/>
      <c r="AQ102" s="1373"/>
      <c r="AR102" s="1372"/>
      <c r="AS102" s="1373"/>
      <c r="AT102" s="503"/>
      <c r="AU102" s="1371">
        <f t="shared" si="18"/>
        <v>0</v>
      </c>
      <c r="AV102" s="1474"/>
      <c r="AW102" s="540"/>
      <c r="AX102" s="357"/>
      <c r="AY102" s="358"/>
      <c r="AZ102" s="357"/>
      <c r="BA102" s="358"/>
      <c r="BB102" s="357"/>
      <c r="BC102" s="358"/>
      <c r="BD102" s="356"/>
      <c r="BK102" s="217"/>
    </row>
    <row r="103" spans="1:63" ht="18" customHeight="1" hidden="1">
      <c r="A103" s="426">
        <v>8</v>
      </c>
      <c r="B103" s="1386"/>
      <c r="C103" s="1386"/>
      <c r="D103" s="1386"/>
      <c r="E103" s="1386"/>
      <c r="F103" s="1386"/>
      <c r="G103" s="1386"/>
      <c r="H103" s="1386"/>
      <c r="I103" s="1386"/>
      <c r="J103" s="1386"/>
      <c r="K103" s="1386"/>
      <c r="L103" s="1386"/>
      <c r="M103" s="1386"/>
      <c r="N103" s="1386"/>
      <c r="O103" s="1386"/>
      <c r="P103" s="1386"/>
      <c r="Q103" s="1386"/>
      <c r="R103" s="1386"/>
      <c r="S103" s="1386"/>
      <c r="T103" s="1387"/>
      <c r="U103" s="398"/>
      <c r="V103" s="392"/>
      <c r="W103" s="424"/>
      <c r="X103" s="398"/>
      <c r="Y103" s="398"/>
      <c r="Z103" s="398"/>
      <c r="AA103" s="390"/>
      <c r="AB103" s="398"/>
      <c r="AC103" s="398"/>
      <c r="AD103" s="421"/>
      <c r="AE103" s="390"/>
      <c r="AF103" s="398"/>
      <c r="AG103" s="539"/>
      <c r="AH103" s="1475">
        <f t="shared" si="16"/>
        <v>0</v>
      </c>
      <c r="AI103" s="1369"/>
      <c r="AJ103" s="1314"/>
      <c r="AK103" s="1476"/>
      <c r="AL103" s="1477">
        <f t="shared" si="17"/>
        <v>0</v>
      </c>
      <c r="AM103" s="1251"/>
      <c r="AN103" s="1372"/>
      <c r="AO103" s="1373"/>
      <c r="AP103" s="1372"/>
      <c r="AQ103" s="1373"/>
      <c r="AR103" s="1372"/>
      <c r="AS103" s="1373"/>
      <c r="AT103" s="503"/>
      <c r="AU103" s="1371">
        <f t="shared" si="18"/>
        <v>0</v>
      </c>
      <c r="AV103" s="1474"/>
      <c r="AW103" s="540"/>
      <c r="AX103" s="357"/>
      <c r="AY103" s="358"/>
      <c r="AZ103" s="357"/>
      <c r="BA103" s="358"/>
      <c r="BB103" s="357"/>
      <c r="BC103" s="358"/>
      <c r="BD103" s="356"/>
      <c r="BK103" s="217"/>
    </row>
    <row r="104" spans="1:63" ht="18" customHeight="1" hidden="1">
      <c r="A104" s="426">
        <v>9</v>
      </c>
      <c r="B104" s="1386"/>
      <c r="C104" s="1386"/>
      <c r="D104" s="1386"/>
      <c r="E104" s="1386"/>
      <c r="F104" s="1386"/>
      <c r="G104" s="1386"/>
      <c r="H104" s="1386"/>
      <c r="I104" s="1386"/>
      <c r="J104" s="1386"/>
      <c r="K104" s="1386"/>
      <c r="L104" s="1386"/>
      <c r="M104" s="1386"/>
      <c r="N104" s="1386"/>
      <c r="O104" s="1386"/>
      <c r="P104" s="1386"/>
      <c r="Q104" s="1386"/>
      <c r="R104" s="1386"/>
      <c r="S104" s="1386"/>
      <c r="T104" s="1387"/>
      <c r="U104" s="398"/>
      <c r="V104" s="392"/>
      <c r="W104" s="424"/>
      <c r="X104" s="398"/>
      <c r="Y104" s="398"/>
      <c r="Z104" s="398"/>
      <c r="AA104" s="390"/>
      <c r="AB104" s="398"/>
      <c r="AC104" s="398"/>
      <c r="AD104" s="421"/>
      <c r="AE104" s="390"/>
      <c r="AF104" s="398"/>
      <c r="AG104" s="539"/>
      <c r="AH104" s="1475">
        <f t="shared" si="16"/>
        <v>0</v>
      </c>
      <c r="AI104" s="1369"/>
      <c r="AJ104" s="1314"/>
      <c r="AK104" s="1476"/>
      <c r="AL104" s="1477">
        <f t="shared" si="17"/>
        <v>0</v>
      </c>
      <c r="AM104" s="1251"/>
      <c r="AN104" s="1372"/>
      <c r="AO104" s="1373"/>
      <c r="AP104" s="1372"/>
      <c r="AQ104" s="1373"/>
      <c r="AR104" s="1372"/>
      <c r="AS104" s="1373"/>
      <c r="AT104" s="503"/>
      <c r="AU104" s="1371">
        <f t="shared" si="18"/>
        <v>0</v>
      </c>
      <c r="AV104" s="1474"/>
      <c r="AW104" s="540"/>
      <c r="AX104" s="357"/>
      <c r="AY104" s="358"/>
      <c r="AZ104" s="357"/>
      <c r="BA104" s="358"/>
      <c r="BB104" s="357"/>
      <c r="BC104" s="358"/>
      <c r="BD104" s="356"/>
      <c r="BK104" s="217"/>
    </row>
    <row r="105" spans="1:63" ht="18" customHeight="1" hidden="1">
      <c r="A105" s="426">
        <v>10</v>
      </c>
      <c r="B105" s="1386"/>
      <c r="C105" s="1386"/>
      <c r="D105" s="1386"/>
      <c r="E105" s="1386"/>
      <c r="F105" s="1386"/>
      <c r="G105" s="1386"/>
      <c r="H105" s="1386"/>
      <c r="I105" s="1386"/>
      <c r="J105" s="1386"/>
      <c r="K105" s="1386"/>
      <c r="L105" s="1386"/>
      <c r="M105" s="1386"/>
      <c r="N105" s="1386"/>
      <c r="O105" s="1386"/>
      <c r="P105" s="1386"/>
      <c r="Q105" s="1386"/>
      <c r="R105" s="1386"/>
      <c r="S105" s="1386"/>
      <c r="T105" s="1387"/>
      <c r="U105" s="398"/>
      <c r="V105" s="392"/>
      <c r="W105" s="424"/>
      <c r="X105" s="398"/>
      <c r="Y105" s="398"/>
      <c r="Z105" s="398"/>
      <c r="AA105" s="390"/>
      <c r="AB105" s="398"/>
      <c r="AC105" s="398"/>
      <c r="AD105" s="421"/>
      <c r="AE105" s="390"/>
      <c r="AF105" s="398"/>
      <c r="AG105" s="539"/>
      <c r="AH105" s="1475">
        <f t="shared" si="16"/>
        <v>0</v>
      </c>
      <c r="AI105" s="1369"/>
      <c r="AJ105" s="1314"/>
      <c r="AK105" s="1476"/>
      <c r="AL105" s="1477">
        <f t="shared" si="17"/>
        <v>0</v>
      </c>
      <c r="AM105" s="1251"/>
      <c r="AN105" s="1372"/>
      <c r="AO105" s="1373"/>
      <c r="AP105" s="1372"/>
      <c r="AQ105" s="1373"/>
      <c r="AR105" s="421"/>
      <c r="AS105" s="390"/>
      <c r="AT105" s="503"/>
      <c r="AU105" s="1371">
        <f t="shared" si="18"/>
        <v>0</v>
      </c>
      <c r="AV105" s="1474"/>
      <c r="AW105" s="540"/>
      <c r="AX105" s="357"/>
      <c r="AY105" s="358"/>
      <c r="AZ105" s="357"/>
      <c r="BA105" s="358"/>
      <c r="BB105" s="357"/>
      <c r="BC105" s="358"/>
      <c r="BD105" s="356"/>
      <c r="BK105" s="217"/>
    </row>
    <row r="106" spans="1:63" ht="18" customHeight="1" hidden="1">
      <c r="A106" s="426">
        <v>11</v>
      </c>
      <c r="B106" s="1455"/>
      <c r="C106" s="1377"/>
      <c r="D106" s="1377"/>
      <c r="E106" s="1377"/>
      <c r="F106" s="1377"/>
      <c r="G106" s="1377"/>
      <c r="H106" s="1377"/>
      <c r="I106" s="1377"/>
      <c r="J106" s="1377"/>
      <c r="K106" s="1377"/>
      <c r="L106" s="1377"/>
      <c r="M106" s="1377"/>
      <c r="N106" s="1377"/>
      <c r="O106" s="1377"/>
      <c r="P106" s="1377"/>
      <c r="Q106" s="1377"/>
      <c r="R106" s="1377"/>
      <c r="S106" s="1377"/>
      <c r="T106" s="1378"/>
      <c r="U106" s="398"/>
      <c r="V106" s="392"/>
      <c r="W106" s="424"/>
      <c r="X106" s="398"/>
      <c r="Y106" s="398"/>
      <c r="Z106" s="398"/>
      <c r="AA106" s="390"/>
      <c r="AB106" s="398"/>
      <c r="AC106" s="398"/>
      <c r="AD106" s="421"/>
      <c r="AE106" s="390"/>
      <c r="AF106" s="398"/>
      <c r="AG106" s="539"/>
      <c r="AH106" s="1475">
        <f t="shared" si="16"/>
        <v>0</v>
      </c>
      <c r="AI106" s="1369"/>
      <c r="AJ106" s="1314"/>
      <c r="AK106" s="1476"/>
      <c r="AL106" s="1477">
        <f t="shared" si="17"/>
        <v>0</v>
      </c>
      <c r="AM106" s="1251"/>
      <c r="AN106" s="1372"/>
      <c r="AO106" s="1373"/>
      <c r="AP106" s="1372"/>
      <c r="AQ106" s="1373"/>
      <c r="AR106" s="1372"/>
      <c r="AS106" s="1373"/>
      <c r="AT106" s="503"/>
      <c r="AU106" s="1371">
        <f t="shared" si="18"/>
        <v>0</v>
      </c>
      <c r="AV106" s="1474"/>
      <c r="AW106" s="540"/>
      <c r="AX106" s="357"/>
      <c r="AY106" s="358"/>
      <c r="AZ106" s="357"/>
      <c r="BA106" s="358"/>
      <c r="BB106" s="357"/>
      <c r="BC106" s="358"/>
      <c r="BD106" s="356"/>
      <c r="BK106" s="217"/>
    </row>
    <row r="107" spans="1:63" ht="18" customHeight="1" hidden="1">
      <c r="A107" s="426">
        <v>12</v>
      </c>
      <c r="B107" s="1480"/>
      <c r="C107" s="1481"/>
      <c r="D107" s="1481"/>
      <c r="E107" s="1481"/>
      <c r="F107" s="1481"/>
      <c r="G107" s="1481"/>
      <c r="H107" s="1481"/>
      <c r="I107" s="1481"/>
      <c r="J107" s="1481"/>
      <c r="K107" s="1481"/>
      <c r="L107" s="1481"/>
      <c r="M107" s="1481"/>
      <c r="N107" s="1481"/>
      <c r="O107" s="1481"/>
      <c r="P107" s="1481"/>
      <c r="Q107" s="1481"/>
      <c r="R107" s="1481"/>
      <c r="S107" s="1481"/>
      <c r="T107" s="1482"/>
      <c r="U107" s="398"/>
      <c r="V107" s="392"/>
      <c r="W107" s="424"/>
      <c r="X107" s="398"/>
      <c r="Y107" s="398"/>
      <c r="Z107" s="398"/>
      <c r="AA107" s="390"/>
      <c r="AB107" s="398"/>
      <c r="AC107" s="398"/>
      <c r="AD107" s="421"/>
      <c r="AE107" s="390"/>
      <c r="AF107" s="398"/>
      <c r="AG107" s="539"/>
      <c r="AH107" s="1475">
        <f t="shared" si="16"/>
        <v>0</v>
      </c>
      <c r="AI107" s="1369"/>
      <c r="AJ107" s="1314"/>
      <c r="AK107" s="1476"/>
      <c r="AL107" s="1477">
        <f t="shared" si="17"/>
        <v>0</v>
      </c>
      <c r="AM107" s="1251"/>
      <c r="AN107" s="1372"/>
      <c r="AO107" s="1373"/>
      <c r="AP107" s="1372"/>
      <c r="AQ107" s="1373"/>
      <c r="AR107" s="1372"/>
      <c r="AS107" s="1373"/>
      <c r="AT107" s="503"/>
      <c r="AU107" s="1371">
        <f t="shared" si="18"/>
        <v>0</v>
      </c>
      <c r="AV107" s="1474"/>
      <c r="AW107" s="540"/>
      <c r="AX107" s="357"/>
      <c r="AY107" s="358"/>
      <c r="AZ107" s="357"/>
      <c r="BA107" s="358"/>
      <c r="BB107" s="357"/>
      <c r="BC107" s="358"/>
      <c r="BD107" s="356"/>
      <c r="BK107" s="217"/>
    </row>
    <row r="108" spans="1:63" ht="18" customHeight="1" hidden="1">
      <c r="A108" s="426">
        <v>13</v>
      </c>
      <c r="B108" s="1480"/>
      <c r="C108" s="1481"/>
      <c r="D108" s="1481"/>
      <c r="E108" s="1481"/>
      <c r="F108" s="1481"/>
      <c r="G108" s="1481"/>
      <c r="H108" s="1481"/>
      <c r="I108" s="1481"/>
      <c r="J108" s="1481"/>
      <c r="K108" s="1481"/>
      <c r="L108" s="1481"/>
      <c r="M108" s="1481"/>
      <c r="N108" s="1481"/>
      <c r="O108" s="1481"/>
      <c r="P108" s="1481"/>
      <c r="Q108" s="1481"/>
      <c r="R108" s="1481"/>
      <c r="S108" s="1481"/>
      <c r="T108" s="1482"/>
      <c r="U108" s="425"/>
      <c r="V108" s="542"/>
      <c r="W108" s="421"/>
      <c r="X108" s="398"/>
      <c r="Y108" s="398"/>
      <c r="Z108" s="398"/>
      <c r="AA108" s="390"/>
      <c r="AB108" s="398"/>
      <c r="AC108" s="398"/>
      <c r="AD108" s="421"/>
      <c r="AE108" s="390"/>
      <c r="AF108" s="398"/>
      <c r="AG108" s="539"/>
      <c r="AH108" s="1475">
        <f t="shared" si="16"/>
        <v>0</v>
      </c>
      <c r="AI108" s="1369"/>
      <c r="AJ108" s="1314"/>
      <c r="AK108" s="1476"/>
      <c r="AL108" s="1477">
        <f t="shared" si="17"/>
        <v>0</v>
      </c>
      <c r="AM108" s="1251"/>
      <c r="AN108" s="1372"/>
      <c r="AO108" s="1373"/>
      <c r="AP108" s="1372"/>
      <c r="AQ108" s="1373"/>
      <c r="AR108" s="1372"/>
      <c r="AS108" s="1373"/>
      <c r="AT108" s="503"/>
      <c r="AU108" s="1371">
        <f t="shared" si="18"/>
        <v>0</v>
      </c>
      <c r="AV108" s="1474"/>
      <c r="AW108" s="540"/>
      <c r="AX108" s="357"/>
      <c r="AY108" s="358"/>
      <c r="AZ108" s="357"/>
      <c r="BA108" s="358"/>
      <c r="BB108" s="357"/>
      <c r="BC108" s="358"/>
      <c r="BD108" s="356"/>
      <c r="BK108" s="217"/>
    </row>
    <row r="109" spans="1:63" ht="18.75" customHeight="1" hidden="1">
      <c r="A109" s="426">
        <v>14</v>
      </c>
      <c r="B109" s="1455"/>
      <c r="C109" s="1377"/>
      <c r="D109" s="1377"/>
      <c r="E109" s="1377"/>
      <c r="F109" s="1377"/>
      <c r="G109" s="1377"/>
      <c r="H109" s="1377"/>
      <c r="I109" s="1377"/>
      <c r="J109" s="1377"/>
      <c r="K109" s="1377"/>
      <c r="L109" s="1377"/>
      <c r="M109" s="1377"/>
      <c r="N109" s="1377"/>
      <c r="O109" s="1377"/>
      <c r="P109" s="1377"/>
      <c r="Q109" s="1377"/>
      <c r="R109" s="1377"/>
      <c r="S109" s="1377"/>
      <c r="T109" s="1378"/>
      <c r="U109" s="392"/>
      <c r="V109" s="392"/>
      <c r="W109" s="421"/>
      <c r="X109" s="398"/>
      <c r="Y109" s="398"/>
      <c r="Z109" s="398"/>
      <c r="AA109" s="390"/>
      <c r="AB109" s="398"/>
      <c r="AC109" s="398"/>
      <c r="AD109" s="421"/>
      <c r="AE109" s="390"/>
      <c r="AF109" s="398"/>
      <c r="AG109" s="539"/>
      <c r="AH109" s="1475">
        <f t="shared" si="16"/>
        <v>0</v>
      </c>
      <c r="AI109" s="1369"/>
      <c r="AJ109" s="1314"/>
      <c r="AK109" s="1476"/>
      <c r="AL109" s="1477">
        <f t="shared" si="17"/>
        <v>0</v>
      </c>
      <c r="AM109" s="1251"/>
      <c r="AN109" s="1372"/>
      <c r="AO109" s="1373"/>
      <c r="AP109" s="1372"/>
      <c r="AQ109" s="1373"/>
      <c r="AR109" s="1372"/>
      <c r="AS109" s="1373"/>
      <c r="AT109" s="503"/>
      <c r="AU109" s="1371">
        <f t="shared" si="18"/>
        <v>0</v>
      </c>
      <c r="AV109" s="1474"/>
      <c r="AW109" s="543"/>
      <c r="AX109" s="421"/>
      <c r="AY109" s="502"/>
      <c r="AZ109" s="421"/>
      <c r="BA109" s="502"/>
      <c r="BB109" s="421"/>
      <c r="BC109" s="502"/>
      <c r="BD109" s="503"/>
      <c r="BK109" s="217"/>
    </row>
    <row r="110" spans="1:63" ht="18.75" hidden="1" thickBot="1">
      <c r="A110" s="426">
        <v>15</v>
      </c>
      <c r="B110" s="1483"/>
      <c r="C110" s="1484"/>
      <c r="D110" s="1484"/>
      <c r="E110" s="1484"/>
      <c r="F110" s="1484"/>
      <c r="G110" s="1484"/>
      <c r="H110" s="1484"/>
      <c r="I110" s="1484"/>
      <c r="J110" s="1484"/>
      <c r="K110" s="1484"/>
      <c r="L110" s="1484"/>
      <c r="M110" s="1484"/>
      <c r="N110" s="1484"/>
      <c r="O110" s="1484"/>
      <c r="P110" s="1484"/>
      <c r="Q110" s="1484"/>
      <c r="R110" s="1484"/>
      <c r="S110" s="1484"/>
      <c r="T110" s="1484"/>
      <c r="U110" s="544"/>
      <c r="V110" s="545"/>
      <c r="W110" s="405"/>
      <c r="X110" s="406"/>
      <c r="Y110" s="406"/>
      <c r="Z110" s="406"/>
      <c r="AA110" s="546"/>
      <c r="AB110" s="406"/>
      <c r="AC110" s="406"/>
      <c r="AD110" s="405"/>
      <c r="AE110" s="546"/>
      <c r="AF110" s="547"/>
      <c r="AG110" s="548"/>
      <c r="AH110" s="1475">
        <f t="shared" si="16"/>
        <v>0</v>
      </c>
      <c r="AI110" s="1369"/>
      <c r="AJ110" s="1274"/>
      <c r="AK110" s="1485"/>
      <c r="AL110" s="1477">
        <f t="shared" si="17"/>
        <v>0</v>
      </c>
      <c r="AM110" s="1251"/>
      <c r="AN110" s="1486"/>
      <c r="AO110" s="1487"/>
      <c r="AP110" s="1486"/>
      <c r="AQ110" s="1487"/>
      <c r="AR110" s="1486"/>
      <c r="AS110" s="1487"/>
      <c r="AT110" s="363"/>
      <c r="AU110" s="1371">
        <f t="shared" si="18"/>
        <v>0</v>
      </c>
      <c r="AV110" s="1474"/>
      <c r="AW110" s="549"/>
      <c r="AX110" s="308"/>
      <c r="AY110" s="317"/>
      <c r="AZ110" s="308"/>
      <c r="BA110" s="317"/>
      <c r="BB110" s="308"/>
      <c r="BC110" s="317"/>
      <c r="BD110" s="320"/>
      <c r="BK110" s="217"/>
    </row>
    <row r="111" spans="1:63" ht="19.5" customHeight="1" hidden="1">
      <c r="A111" s="520"/>
      <c r="B111" s="1461" t="s">
        <v>279</v>
      </c>
      <c r="C111" s="1489"/>
      <c r="D111" s="1489"/>
      <c r="E111" s="1489"/>
      <c r="F111" s="1489"/>
      <c r="G111" s="1489"/>
      <c r="H111" s="1489"/>
      <c r="I111" s="1489"/>
      <c r="J111" s="1489"/>
      <c r="K111" s="1489"/>
      <c r="L111" s="1489"/>
      <c r="M111" s="1489"/>
      <c r="N111" s="1489"/>
      <c r="O111" s="1489"/>
      <c r="P111" s="1489"/>
      <c r="Q111" s="1489"/>
      <c r="R111" s="1489"/>
      <c r="S111" s="1489"/>
      <c r="T111" s="1490"/>
      <c r="U111" s="550"/>
      <c r="V111" s="551"/>
      <c r="W111" s="551"/>
      <c r="X111" s="551"/>
      <c r="Y111" s="551"/>
      <c r="Z111" s="551"/>
      <c r="AA111" s="551"/>
      <c r="AB111" s="551"/>
      <c r="AC111" s="551"/>
      <c r="AD111" s="551"/>
      <c r="AE111" s="551"/>
      <c r="AF111" s="551"/>
      <c r="AG111" s="551"/>
      <c r="AH111" s="1491">
        <f>SUM(AH96:AI110)</f>
        <v>0</v>
      </c>
      <c r="AI111" s="1492"/>
      <c r="AJ111" s="1493">
        <f>SUM(AJ96:AK110)</f>
        <v>0</v>
      </c>
      <c r="AK111" s="1494"/>
      <c r="AL111" s="1491">
        <f>SUM(AL96:AM110)</f>
        <v>0</v>
      </c>
      <c r="AM111" s="1492"/>
      <c r="AN111" s="1493">
        <f>SUM(AN96:AO110)</f>
        <v>0</v>
      </c>
      <c r="AO111" s="1492"/>
      <c r="AP111" s="1493">
        <f>SUM(AP96:AQ110)</f>
        <v>0</v>
      </c>
      <c r="AQ111" s="1492"/>
      <c r="AR111" s="1493">
        <f>SUM(AR96:AS110)</f>
        <v>0</v>
      </c>
      <c r="AS111" s="1492"/>
      <c r="AT111" s="552"/>
      <c r="AU111" s="1493">
        <f>SUM(AU96:AV110)</f>
        <v>0</v>
      </c>
      <c r="AV111" s="1494"/>
      <c r="AW111" s="553"/>
      <c r="AX111" s="552"/>
      <c r="AY111" s="552"/>
      <c r="AZ111" s="552"/>
      <c r="BA111" s="552"/>
      <c r="BB111" s="552"/>
      <c r="BC111" s="552"/>
      <c r="BD111" s="554"/>
      <c r="BK111" s="217"/>
    </row>
    <row r="112" spans="2:55" ht="8.25" customHeight="1">
      <c r="B112" s="68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555"/>
      <c r="Q112" s="555"/>
      <c r="R112" s="555"/>
      <c r="S112" s="555"/>
      <c r="T112" s="555"/>
      <c r="U112" s="555"/>
      <c r="V112" s="556"/>
      <c r="W112" s="556"/>
      <c r="X112" s="556"/>
      <c r="Y112" s="556"/>
      <c r="Z112" s="556"/>
      <c r="AA112" s="556"/>
      <c r="AB112" s="556"/>
      <c r="AC112" s="556"/>
      <c r="AD112" s="556"/>
      <c r="AE112" s="556"/>
      <c r="AF112" s="557"/>
      <c r="AG112" s="557"/>
      <c r="AH112" s="557"/>
      <c r="AI112" s="557"/>
      <c r="AJ112" s="557"/>
      <c r="AK112" s="557"/>
      <c r="AL112" s="558"/>
      <c r="AM112" s="558"/>
      <c r="AN112" s="558"/>
      <c r="AO112" s="558"/>
      <c r="AP112" s="559"/>
      <c r="AQ112" s="559"/>
      <c r="AR112" s="559"/>
      <c r="AS112" s="559"/>
      <c r="AT112" s="385"/>
      <c r="AU112" s="385"/>
      <c r="AV112" s="385"/>
      <c r="AW112" s="385"/>
      <c r="AX112" s="385"/>
      <c r="AY112" s="385"/>
      <c r="AZ112" s="385"/>
      <c r="BA112" s="385"/>
      <c r="BB112" s="385"/>
      <c r="BC112" s="284"/>
    </row>
    <row r="113" spans="2:55" ht="10.5" customHeight="1">
      <c r="B113" s="68"/>
      <c r="C113" s="68"/>
      <c r="D113" s="385"/>
      <c r="E113" s="560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  <c r="W113" s="556"/>
      <c r="X113" s="556"/>
      <c r="Y113" s="556"/>
      <c r="Z113" s="556"/>
      <c r="AA113" s="556"/>
      <c r="AB113" s="556"/>
      <c r="AC113" s="556"/>
      <c r="AD113" s="556"/>
      <c r="AE113" s="556"/>
      <c r="AF113" s="557"/>
      <c r="AG113" s="557"/>
      <c r="AH113" s="557"/>
      <c r="AI113" s="557"/>
      <c r="AJ113" s="557"/>
      <c r="AK113" s="557"/>
      <c r="AL113" s="558"/>
      <c r="AM113" s="558"/>
      <c r="AN113" s="558"/>
      <c r="AO113" s="558"/>
      <c r="AP113" s="559"/>
      <c r="AQ113" s="559"/>
      <c r="AR113" s="559"/>
      <c r="AS113" s="559"/>
      <c r="AT113" s="385"/>
      <c r="AU113" s="385"/>
      <c r="AV113" s="385"/>
      <c r="AW113" s="385"/>
      <c r="AX113" s="385"/>
      <c r="AY113" s="385"/>
      <c r="AZ113" s="385"/>
      <c r="BA113" s="385"/>
      <c r="BB113" s="385"/>
      <c r="BC113" s="284"/>
    </row>
    <row r="114" spans="2:55" ht="18.75">
      <c r="B114" s="68"/>
      <c r="C114" s="68"/>
      <c r="D114" s="385"/>
      <c r="E114" s="560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56"/>
      <c r="W114" s="556"/>
      <c r="X114" s="556"/>
      <c r="Y114" s="556"/>
      <c r="Z114" s="556"/>
      <c r="AA114" s="556"/>
      <c r="AB114" s="556"/>
      <c r="AC114" s="556"/>
      <c r="AD114" s="556"/>
      <c r="AE114" s="556"/>
      <c r="AF114" s="557"/>
      <c r="AG114" s="557"/>
      <c r="AH114" s="557"/>
      <c r="AI114" s="557"/>
      <c r="AJ114" s="1495" t="s">
        <v>288</v>
      </c>
      <c r="AK114" s="1495"/>
      <c r="AL114" s="1495"/>
      <c r="AM114" s="1495"/>
      <c r="AN114" s="1495"/>
      <c r="AO114" s="1495"/>
      <c r="AP114" s="1495"/>
      <c r="AQ114" s="1495"/>
      <c r="AR114" s="1495"/>
      <c r="AS114" s="1495"/>
      <c r="AT114" s="1495"/>
      <c r="AU114" s="1495"/>
      <c r="AV114" s="1495"/>
      <c r="AW114" s="1495"/>
      <c r="AX114" s="1495"/>
      <c r="AY114" s="1495"/>
      <c r="AZ114" s="1495"/>
      <c r="BA114" s="385"/>
      <c r="BB114" s="385"/>
      <c r="BC114" s="284"/>
    </row>
    <row r="115" spans="2:55" ht="18" customHeight="1">
      <c r="B115" s="68"/>
      <c r="C115" s="68"/>
      <c r="D115" s="385"/>
      <c r="E115" s="560"/>
      <c r="F115" s="556"/>
      <c r="G115" s="556"/>
      <c r="H115" s="556"/>
      <c r="I115" s="556"/>
      <c r="J115" s="556"/>
      <c r="K115" s="556"/>
      <c r="L115" s="556"/>
      <c r="M115" s="556"/>
      <c r="N115" s="556"/>
      <c r="O115" s="556"/>
      <c r="P115" s="556"/>
      <c r="Q115" s="556"/>
      <c r="R115" s="556"/>
      <c r="S115" s="556"/>
      <c r="T115" s="556"/>
      <c r="U115" s="556"/>
      <c r="V115" s="556"/>
      <c r="W115" s="556"/>
      <c r="X115" s="556"/>
      <c r="Y115" s="556"/>
      <c r="Z115" s="556"/>
      <c r="AA115" s="556"/>
      <c r="AB115" s="556"/>
      <c r="AC115" s="556"/>
      <c r="AD115" s="556"/>
      <c r="AE115" s="556"/>
      <c r="AF115" s="557"/>
      <c r="AG115" s="557"/>
      <c r="AH115" s="557"/>
      <c r="AI115" s="557"/>
      <c r="AJ115" s="1496" t="s">
        <v>280</v>
      </c>
      <c r="AK115" s="1496"/>
      <c r="AL115" s="1496"/>
      <c r="AM115" s="1496"/>
      <c r="AN115" s="1496"/>
      <c r="AO115" s="1496"/>
      <c r="AP115" s="1496"/>
      <c r="AQ115" s="1496"/>
      <c r="AR115" s="1496"/>
      <c r="AS115" s="1496"/>
      <c r="AT115" s="562"/>
      <c r="AU115" s="562"/>
      <c r="AV115" s="562"/>
      <c r="AW115" s="562"/>
      <c r="AX115" s="562"/>
      <c r="AY115" s="562"/>
      <c r="AZ115" s="562"/>
      <c r="BA115" s="385"/>
      <c r="BB115" s="385"/>
      <c r="BC115" s="284"/>
    </row>
    <row r="116" spans="2:55" ht="18.75">
      <c r="B116" s="68"/>
      <c r="C116" s="1497" t="s">
        <v>75</v>
      </c>
      <c r="D116" s="1497"/>
      <c r="E116" s="1497"/>
      <c r="F116" s="1497"/>
      <c r="G116" s="1497"/>
      <c r="H116" s="1497"/>
      <c r="I116" s="1497"/>
      <c r="J116" s="1497"/>
      <c r="K116" s="1497"/>
      <c r="L116" s="1497"/>
      <c r="M116" s="1497"/>
      <c r="N116" s="564"/>
      <c r="O116" s="565"/>
      <c r="P116" s="565"/>
      <c r="Q116" s="565"/>
      <c r="R116" s="565"/>
      <c r="S116" s="565"/>
      <c r="T116" s="565"/>
      <c r="U116" s="565"/>
      <c r="V116" s="566" t="s">
        <v>74</v>
      </c>
      <c r="W116" s="72"/>
      <c r="X116" s="72"/>
      <c r="Y116" s="72"/>
      <c r="Z116" s="72"/>
      <c r="AA116" s="567"/>
      <c r="AB116" s="567"/>
      <c r="AC116" s="567"/>
      <c r="AD116" s="567"/>
      <c r="AE116" s="568"/>
      <c r="AF116" s="568"/>
      <c r="AG116" s="568"/>
      <c r="AH116" s="568"/>
      <c r="AI116" s="568"/>
      <c r="AJ116" s="569" t="s">
        <v>281</v>
      </c>
      <c r="AK116" s="562"/>
      <c r="AL116" s="570"/>
      <c r="AM116" s="562"/>
      <c r="AN116" s="562"/>
      <c r="AO116" s="562"/>
      <c r="AP116" s="571"/>
      <c r="AQ116" s="571"/>
      <c r="AR116" s="571"/>
      <c r="AS116" s="572"/>
      <c r="AT116" s="572"/>
      <c r="AU116" s="572"/>
      <c r="AV116" s="573"/>
      <c r="AW116" s="574" t="s">
        <v>289</v>
      </c>
      <c r="AX116" s="85"/>
      <c r="AY116" s="575"/>
      <c r="AZ116" s="575"/>
      <c r="BA116" s="568"/>
      <c r="BB116" s="568"/>
      <c r="BC116" s="576"/>
    </row>
    <row r="117" spans="2:55" ht="18.75">
      <c r="B117" s="68"/>
      <c r="C117" s="1498" t="s">
        <v>76</v>
      </c>
      <c r="D117" s="1498"/>
      <c r="E117" s="1498"/>
      <c r="F117" s="1498"/>
      <c r="G117" s="1498"/>
      <c r="H117" s="1498"/>
      <c r="I117" s="1498"/>
      <c r="J117" s="1498"/>
      <c r="K117" s="1498"/>
      <c r="L117" s="1498"/>
      <c r="M117" s="578"/>
      <c r="N117" s="578"/>
      <c r="O117" s="579"/>
      <c r="P117" s="578"/>
      <c r="Q117" s="580" t="s">
        <v>68</v>
      </c>
      <c r="R117" s="580"/>
      <c r="S117" s="580"/>
      <c r="T117" s="580"/>
      <c r="U117" s="580"/>
      <c r="V117" s="580"/>
      <c r="W117" s="1499"/>
      <c r="X117" s="1499"/>
      <c r="Y117" s="580"/>
      <c r="Z117" s="580"/>
      <c r="AA117" s="568"/>
      <c r="AB117" s="568"/>
      <c r="AC117" s="568"/>
      <c r="AD117" s="568"/>
      <c r="AE117" s="581"/>
      <c r="AF117" s="581"/>
      <c r="AG117" s="559"/>
      <c r="AH117" s="559"/>
      <c r="AI117" s="560"/>
      <c r="AJ117" s="562"/>
      <c r="AK117" s="562"/>
      <c r="AL117" s="562"/>
      <c r="AM117" s="562"/>
      <c r="AN117" s="562"/>
      <c r="AO117" s="562"/>
      <c r="AP117" s="561"/>
      <c r="AQ117" s="580"/>
      <c r="AR117" s="561"/>
      <c r="AS117" s="1488" t="s">
        <v>68</v>
      </c>
      <c r="AT117" s="1488"/>
      <c r="AU117" s="1488"/>
      <c r="AV117" s="582"/>
      <c r="AW117" s="582"/>
      <c r="AX117" s="1488" t="s">
        <v>69</v>
      </c>
      <c r="AY117" s="1488"/>
      <c r="AZ117" s="1488"/>
      <c r="BA117" s="559"/>
      <c r="BB117" s="560"/>
      <c r="BC117" s="583"/>
    </row>
    <row r="118" spans="2:55" ht="18.75">
      <c r="B118" s="68"/>
      <c r="C118" s="68"/>
      <c r="D118" s="584"/>
      <c r="E118" s="585"/>
      <c r="F118" s="586"/>
      <c r="G118" s="578"/>
      <c r="H118" s="578"/>
      <c r="I118" s="578"/>
      <c r="J118" s="578"/>
      <c r="K118" s="578"/>
      <c r="L118" s="578"/>
      <c r="M118" s="578"/>
      <c r="N118" s="578"/>
      <c r="O118" s="579"/>
      <c r="P118" s="578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  <c r="AA118" s="581"/>
      <c r="AB118" s="581"/>
      <c r="AC118" s="581"/>
      <c r="AD118" s="581"/>
      <c r="AE118" s="559"/>
      <c r="AF118" s="559"/>
      <c r="AG118" s="559"/>
      <c r="AH118" s="559"/>
      <c r="AI118" s="560"/>
      <c r="AJ118" s="562"/>
      <c r="AK118" s="562"/>
      <c r="AL118" s="562"/>
      <c r="AM118" s="562"/>
      <c r="AN118" s="562"/>
      <c r="AO118" s="562"/>
      <c r="AP118" s="562"/>
      <c r="AQ118" s="562"/>
      <c r="AR118" s="562"/>
      <c r="AS118" s="588"/>
      <c r="AT118" s="588"/>
      <c r="AU118" s="588"/>
      <c r="AV118" s="588"/>
      <c r="AW118" s="588"/>
      <c r="AX118" s="588"/>
      <c r="AY118" s="588"/>
      <c r="AZ118" s="588"/>
      <c r="BA118" s="587"/>
      <c r="BB118" s="587"/>
      <c r="BC118" s="477"/>
    </row>
    <row r="119" spans="2:55" ht="18.75">
      <c r="B119" s="68"/>
      <c r="C119" s="1502" t="s">
        <v>157</v>
      </c>
      <c r="D119" s="1502"/>
      <c r="E119" s="1502"/>
      <c r="F119" s="1502"/>
      <c r="G119" s="1502"/>
      <c r="H119" s="1502"/>
      <c r="I119" s="1502"/>
      <c r="J119" s="1502"/>
      <c r="K119" s="1502"/>
      <c r="L119" s="1502"/>
      <c r="M119" s="1502"/>
      <c r="N119" s="564"/>
      <c r="O119" s="565"/>
      <c r="P119" s="565"/>
      <c r="Q119" s="565"/>
      <c r="R119" s="565"/>
      <c r="S119" s="565"/>
      <c r="T119" s="565"/>
      <c r="U119" s="565"/>
      <c r="V119" s="566" t="s">
        <v>282</v>
      </c>
      <c r="W119" s="72"/>
      <c r="X119" s="72"/>
      <c r="Y119" s="72"/>
      <c r="Z119" s="72"/>
      <c r="AA119" s="565"/>
      <c r="AB119" s="565"/>
      <c r="AC119" s="565"/>
      <c r="AD119" s="565"/>
      <c r="AE119" s="590"/>
      <c r="AF119" s="591"/>
      <c r="AG119" s="591"/>
      <c r="AH119" s="591"/>
      <c r="AI119" s="591"/>
      <c r="AJ119" s="592" t="s">
        <v>290</v>
      </c>
      <c r="AK119" s="593"/>
      <c r="AL119" s="593"/>
      <c r="AM119" s="593"/>
      <c r="AN119" s="593"/>
      <c r="AO119" s="593"/>
      <c r="AP119" s="593"/>
      <c r="AQ119" s="594"/>
      <c r="AR119" s="595"/>
      <c r="AS119" s="572"/>
      <c r="AT119" s="572"/>
      <c r="AU119" s="572"/>
      <c r="AV119" s="573"/>
      <c r="AW119" s="574" t="s">
        <v>291</v>
      </c>
      <c r="AX119" s="85"/>
      <c r="AY119" s="575"/>
      <c r="AZ119" s="575"/>
      <c r="BA119" s="568"/>
      <c r="BB119" s="568"/>
      <c r="BC119" s="576"/>
    </row>
    <row r="120" spans="2:55" ht="18.75">
      <c r="B120" s="68"/>
      <c r="C120" s="1502"/>
      <c r="D120" s="1502"/>
      <c r="E120" s="1502"/>
      <c r="F120" s="1502"/>
      <c r="G120" s="1502"/>
      <c r="H120" s="1502"/>
      <c r="I120" s="578"/>
      <c r="J120" s="578"/>
      <c r="K120" s="578"/>
      <c r="L120" s="578"/>
      <c r="M120" s="578"/>
      <c r="N120" s="578"/>
      <c r="O120" s="579"/>
      <c r="P120" s="578"/>
      <c r="Q120" s="580" t="s">
        <v>68</v>
      </c>
      <c r="R120" s="580"/>
      <c r="S120" s="580"/>
      <c r="T120" s="580"/>
      <c r="U120" s="580"/>
      <c r="V120" s="580"/>
      <c r="W120" s="1499"/>
      <c r="X120" s="1499"/>
      <c r="Y120" s="580"/>
      <c r="Z120" s="580"/>
      <c r="AA120" s="568"/>
      <c r="AB120" s="568"/>
      <c r="AC120" s="568"/>
      <c r="AD120" s="568"/>
      <c r="AE120" s="590"/>
      <c r="AF120" s="590"/>
      <c r="AG120" s="596"/>
      <c r="AH120" s="559"/>
      <c r="AI120" s="560"/>
      <c r="AJ120" s="597"/>
      <c r="AK120" s="597"/>
      <c r="AL120" s="597"/>
      <c r="AM120" s="597"/>
      <c r="AN120" s="597"/>
      <c r="AO120" s="597"/>
      <c r="AP120" s="598"/>
      <c r="AQ120" s="599"/>
      <c r="AR120" s="600"/>
      <c r="AS120" s="1488" t="s">
        <v>68</v>
      </c>
      <c r="AT120" s="1488"/>
      <c r="AU120" s="1488"/>
      <c r="AV120" s="582"/>
      <c r="AW120" s="582"/>
      <c r="AX120" s="582"/>
      <c r="AY120" s="582" t="s">
        <v>69</v>
      </c>
      <c r="AZ120" s="582"/>
      <c r="BA120" s="580"/>
      <c r="BB120" s="580"/>
      <c r="BC120" s="601"/>
    </row>
    <row r="122" ht="3" customHeight="1"/>
    <row r="123" spans="3:54" ht="18">
      <c r="C123" s="870" t="s">
        <v>80</v>
      </c>
      <c r="D123" s="870"/>
      <c r="E123" s="870"/>
      <c r="F123" s="870"/>
      <c r="G123" s="870"/>
      <c r="H123" s="870"/>
      <c r="I123" s="870"/>
      <c r="J123" s="870"/>
      <c r="K123" s="870"/>
      <c r="L123" s="870"/>
      <c r="M123" s="870"/>
      <c r="N123" s="870"/>
      <c r="O123" s="870"/>
      <c r="P123" s="870"/>
      <c r="Q123" s="870"/>
      <c r="R123" s="870"/>
      <c r="AJ123" s="732" t="s">
        <v>283</v>
      </c>
      <c r="AK123" s="733"/>
      <c r="AL123" s="733"/>
      <c r="AM123" s="733"/>
      <c r="AN123" s="733"/>
      <c r="AO123" s="733"/>
      <c r="AP123" s="733"/>
      <c r="AQ123" s="734"/>
      <c r="AR123" s="735"/>
      <c r="AS123" s="736"/>
      <c r="AT123" s="736"/>
      <c r="AU123" s="736"/>
      <c r="AV123" s="737"/>
      <c r="AW123" s="737"/>
      <c r="AX123" s="738" t="s">
        <v>292</v>
      </c>
      <c r="AY123" s="739"/>
      <c r="AZ123" s="739"/>
      <c r="BA123" s="740"/>
      <c r="BB123" s="611"/>
    </row>
    <row r="124" spans="3:54" ht="18">
      <c r="C124" s="871" t="s">
        <v>284</v>
      </c>
      <c r="D124" s="871"/>
      <c r="E124" s="871"/>
      <c r="F124" s="871"/>
      <c r="G124" s="871"/>
      <c r="H124" s="871"/>
      <c r="I124" s="871"/>
      <c r="J124" s="871"/>
      <c r="K124" s="871"/>
      <c r="L124" s="871"/>
      <c r="M124" s="871"/>
      <c r="N124" s="871"/>
      <c r="O124" s="871"/>
      <c r="P124" s="871"/>
      <c r="Q124" s="871"/>
      <c r="R124" s="612"/>
      <c r="S124" s="612"/>
      <c r="T124" s="612"/>
      <c r="U124" s="612"/>
      <c r="V124" s="612"/>
      <c r="W124" s="612"/>
      <c r="X124" s="612"/>
      <c r="Y124" s="612"/>
      <c r="Z124" s="612"/>
      <c r="AA124" s="612"/>
      <c r="AB124" s="612"/>
      <c r="AC124" s="612"/>
      <c r="AD124" s="612"/>
      <c r="AJ124" s="741"/>
      <c r="AK124" s="741"/>
      <c r="AL124" s="741"/>
      <c r="AM124" s="741"/>
      <c r="AN124" s="741"/>
      <c r="AO124" s="741"/>
      <c r="AP124" s="742"/>
      <c r="AQ124" s="743"/>
      <c r="AR124" s="744"/>
      <c r="AS124" s="745"/>
      <c r="AT124" s="746" t="s">
        <v>68</v>
      </c>
      <c r="AU124" s="745"/>
      <c r="AV124" s="745"/>
      <c r="AW124" s="745"/>
      <c r="AX124" s="745"/>
      <c r="AY124" s="747" t="s">
        <v>69</v>
      </c>
      <c r="AZ124" s="745"/>
      <c r="BA124" s="745"/>
      <c r="BB124" s="620"/>
    </row>
    <row r="126" spans="3:30" ht="18">
      <c r="C126" s="621" t="s">
        <v>81</v>
      </c>
      <c r="D126" s="621"/>
      <c r="E126" s="621"/>
      <c r="F126" s="621"/>
      <c r="G126" s="621"/>
      <c r="H126" s="621"/>
      <c r="I126" s="621"/>
      <c r="J126" s="621"/>
      <c r="O126" s="124"/>
      <c r="P126" s="124"/>
      <c r="Q126" s="124"/>
      <c r="R126" s="124"/>
      <c r="S126" s="124"/>
      <c r="T126" s="201"/>
      <c r="U126" s="201"/>
      <c r="V126" s="622" t="s">
        <v>82</v>
      </c>
      <c r="W126" s="622"/>
      <c r="X126" s="622"/>
      <c r="Y126" s="622"/>
      <c r="Z126" s="124"/>
      <c r="AA126" s="124"/>
      <c r="AB126" s="124"/>
      <c r="AC126" s="124"/>
      <c r="AD126" s="124"/>
    </row>
    <row r="127" spans="16:26" ht="18">
      <c r="P127" s="578"/>
      <c r="Q127" s="580" t="s">
        <v>68</v>
      </c>
      <c r="R127" s="580"/>
      <c r="S127" s="580"/>
      <c r="T127" s="580"/>
      <c r="U127" s="580"/>
      <c r="V127" s="580"/>
      <c r="W127" s="1499"/>
      <c r="X127" s="1499"/>
      <c r="Y127" s="580"/>
      <c r="Z127" s="580"/>
    </row>
    <row r="131" ht="12.75">
      <c r="AK131" s="278"/>
    </row>
  </sheetData>
  <sheetProtection/>
  <protectedRanges>
    <protectedRange sqref="A70:AK75" name="Диапазон13"/>
    <protectedRange sqref="A112:BD113" name="Диапазон12_1"/>
    <protectedRange sqref="B96:AG110" name="Диапазон10_1"/>
    <protectedRange sqref="AW96:BD111" name="Диапазон8_1"/>
    <protectedRange sqref="AW36:BD67" name="Диапазон6"/>
    <protectedRange sqref="BG9:BK111" name="Диапазон3_1"/>
    <protectedRange password="CC6F" sqref="BC5:BD6" name="Диапазон1_1"/>
    <protectedRange sqref="AN9:AT33" name="Диапазон2"/>
    <protectedRange sqref="AN36:AT66" name="Диапазон4"/>
    <protectedRange sqref="AW9:BD33" name="Диапазон5"/>
    <protectedRange sqref="AW77:BD91" name="Диапазон7"/>
    <protectedRange sqref="B89:AG91" name="Диапазон9"/>
    <protectedRange sqref="AN77:AT91" name="Диапазон11"/>
  </protectedRanges>
  <mergeCells count="794">
    <mergeCell ref="W127:X127"/>
    <mergeCell ref="B12:T12"/>
    <mergeCell ref="B13:T13"/>
    <mergeCell ref="C119:M119"/>
    <mergeCell ref="C120:H120"/>
    <mergeCell ref="W120:X120"/>
    <mergeCell ref="B109:T109"/>
    <mergeCell ref="B105:T105"/>
    <mergeCell ref="B99:T99"/>
    <mergeCell ref="B91:T91"/>
    <mergeCell ref="AS120:AU120"/>
    <mergeCell ref="C123:R123"/>
    <mergeCell ref="C124:Q124"/>
    <mergeCell ref="AR111:AS111"/>
    <mergeCell ref="AU111:AV111"/>
    <mergeCell ref="AJ114:AZ114"/>
    <mergeCell ref="AJ115:AS115"/>
    <mergeCell ref="C116:M116"/>
    <mergeCell ref="C117:L117"/>
    <mergeCell ref="W117:X117"/>
    <mergeCell ref="AS117:AU117"/>
    <mergeCell ref="AX117:AZ117"/>
    <mergeCell ref="B111:T111"/>
    <mergeCell ref="AH111:AI111"/>
    <mergeCell ref="AJ111:AK111"/>
    <mergeCell ref="AL111:AM111"/>
    <mergeCell ref="AN111:AO111"/>
    <mergeCell ref="AP111:AQ111"/>
    <mergeCell ref="AU109:AV109"/>
    <mergeCell ref="B110:T110"/>
    <mergeCell ref="AH110:AI110"/>
    <mergeCell ref="AJ110:AK110"/>
    <mergeCell ref="AL110:AM110"/>
    <mergeCell ref="AN110:AO110"/>
    <mergeCell ref="AP110:AQ110"/>
    <mergeCell ref="AR110:AS110"/>
    <mergeCell ref="AU110:AV110"/>
    <mergeCell ref="AP107:AQ107"/>
    <mergeCell ref="AH109:AI109"/>
    <mergeCell ref="AJ109:AK109"/>
    <mergeCell ref="AL109:AM109"/>
    <mergeCell ref="AN109:AO109"/>
    <mergeCell ref="AR109:AS109"/>
    <mergeCell ref="AP108:AQ108"/>
    <mergeCell ref="AR108:AS108"/>
    <mergeCell ref="AU108:AV108"/>
    <mergeCell ref="B107:T107"/>
    <mergeCell ref="AP109:AQ109"/>
    <mergeCell ref="AR107:AS107"/>
    <mergeCell ref="AH107:AI107"/>
    <mergeCell ref="AJ107:AK107"/>
    <mergeCell ref="AL107:AM107"/>
    <mergeCell ref="AN107:AO107"/>
    <mergeCell ref="AP106:AQ106"/>
    <mergeCell ref="AR106:AS106"/>
    <mergeCell ref="AU106:AV106"/>
    <mergeCell ref="AH105:AI105"/>
    <mergeCell ref="AU107:AV107"/>
    <mergeCell ref="B108:T108"/>
    <mergeCell ref="AH108:AI108"/>
    <mergeCell ref="AJ108:AK108"/>
    <mergeCell ref="AL108:AM108"/>
    <mergeCell ref="AN108:AO108"/>
    <mergeCell ref="AJ105:AK105"/>
    <mergeCell ref="AL105:AM105"/>
    <mergeCell ref="AN105:AO105"/>
    <mergeCell ref="AP105:AQ105"/>
    <mergeCell ref="AU105:AV105"/>
    <mergeCell ref="B106:T106"/>
    <mergeCell ref="AH106:AI106"/>
    <mergeCell ref="AJ106:AK106"/>
    <mergeCell ref="AL106:AM106"/>
    <mergeCell ref="AN106:AO106"/>
    <mergeCell ref="AP104:AQ104"/>
    <mergeCell ref="AR104:AS104"/>
    <mergeCell ref="AU104:AV104"/>
    <mergeCell ref="B103:T103"/>
    <mergeCell ref="AR103:AS103"/>
    <mergeCell ref="AH103:AI103"/>
    <mergeCell ref="AJ103:AK103"/>
    <mergeCell ref="AL103:AM103"/>
    <mergeCell ref="AN103:AO103"/>
    <mergeCell ref="AP103:AQ103"/>
    <mergeCell ref="AP102:AQ102"/>
    <mergeCell ref="AR102:AS102"/>
    <mergeCell ref="AU102:AV102"/>
    <mergeCell ref="B101:T101"/>
    <mergeCell ref="AU103:AV103"/>
    <mergeCell ref="B104:T104"/>
    <mergeCell ref="AH104:AI104"/>
    <mergeCell ref="AJ104:AK104"/>
    <mergeCell ref="AL104:AM104"/>
    <mergeCell ref="AN104:AO104"/>
    <mergeCell ref="AH101:AI101"/>
    <mergeCell ref="AJ101:AK101"/>
    <mergeCell ref="AL101:AM101"/>
    <mergeCell ref="AN101:AO101"/>
    <mergeCell ref="B102:T102"/>
    <mergeCell ref="AH102:AI102"/>
    <mergeCell ref="AJ102:AK102"/>
    <mergeCell ref="AL102:AM102"/>
    <mergeCell ref="AN102:AO102"/>
    <mergeCell ref="AP101:AQ101"/>
    <mergeCell ref="AR99:AS99"/>
    <mergeCell ref="AU99:AV99"/>
    <mergeCell ref="AN100:AO100"/>
    <mergeCell ref="AP100:AQ100"/>
    <mergeCell ref="AR100:AS100"/>
    <mergeCell ref="AU100:AV100"/>
    <mergeCell ref="AP99:AQ99"/>
    <mergeCell ref="AR101:AS101"/>
    <mergeCell ref="AU101:AV101"/>
    <mergeCell ref="AH99:AI99"/>
    <mergeCell ref="AJ99:AK99"/>
    <mergeCell ref="AL99:AM99"/>
    <mergeCell ref="AN99:AO99"/>
    <mergeCell ref="B100:T100"/>
    <mergeCell ref="AH100:AI100"/>
    <mergeCell ref="AJ100:AK100"/>
    <mergeCell ref="AL100:AM100"/>
    <mergeCell ref="AU98:AV98"/>
    <mergeCell ref="B97:T97"/>
    <mergeCell ref="AR97:AS97"/>
    <mergeCell ref="AH97:AI97"/>
    <mergeCell ref="AJ97:AK97"/>
    <mergeCell ref="AL97:AM97"/>
    <mergeCell ref="AN97:AO97"/>
    <mergeCell ref="AP97:AQ97"/>
    <mergeCell ref="AR96:AS96"/>
    <mergeCell ref="AU96:AV96"/>
    <mergeCell ref="AU97:AV97"/>
    <mergeCell ref="B98:T98"/>
    <mergeCell ref="AH98:AI98"/>
    <mergeCell ref="AJ98:AK98"/>
    <mergeCell ref="AL98:AM98"/>
    <mergeCell ref="AN98:AO98"/>
    <mergeCell ref="AP98:AQ98"/>
    <mergeCell ref="AR98:AS98"/>
    <mergeCell ref="AP92:AQ92"/>
    <mergeCell ref="AR92:AS92"/>
    <mergeCell ref="AU92:AV92"/>
    <mergeCell ref="A95:BD95"/>
    <mergeCell ref="B96:T96"/>
    <mergeCell ref="AH96:AI96"/>
    <mergeCell ref="AJ96:AK96"/>
    <mergeCell ref="AL96:AM96"/>
    <mergeCell ref="AN96:AO96"/>
    <mergeCell ref="AP96:AQ96"/>
    <mergeCell ref="AJ91:AK91"/>
    <mergeCell ref="AL91:AM91"/>
    <mergeCell ref="AN91:AO91"/>
    <mergeCell ref="AR91:AS91"/>
    <mergeCell ref="AU91:AV91"/>
    <mergeCell ref="B92:T92"/>
    <mergeCell ref="AH92:AI92"/>
    <mergeCell ref="AJ92:AK92"/>
    <mergeCell ref="AL92:AM92"/>
    <mergeCell ref="AN92:AO92"/>
    <mergeCell ref="AU90:AV90"/>
    <mergeCell ref="B89:T89"/>
    <mergeCell ref="AP91:AQ91"/>
    <mergeCell ref="AR89:AS89"/>
    <mergeCell ref="AH89:AI89"/>
    <mergeCell ref="AJ89:AK89"/>
    <mergeCell ref="AL89:AM89"/>
    <mergeCell ref="AN89:AO89"/>
    <mergeCell ref="AP89:AQ89"/>
    <mergeCell ref="AH91:AI91"/>
    <mergeCell ref="AR88:AS88"/>
    <mergeCell ref="AU88:AV88"/>
    <mergeCell ref="AU89:AV89"/>
    <mergeCell ref="B90:T90"/>
    <mergeCell ref="AH90:AI90"/>
    <mergeCell ref="AJ90:AK90"/>
    <mergeCell ref="AL90:AM90"/>
    <mergeCell ref="AN90:AO90"/>
    <mergeCell ref="AP90:AQ90"/>
    <mergeCell ref="AR90:AS90"/>
    <mergeCell ref="B88:T88"/>
    <mergeCell ref="AH88:AI88"/>
    <mergeCell ref="AJ88:AK88"/>
    <mergeCell ref="AL88:AM88"/>
    <mergeCell ref="AN88:AO88"/>
    <mergeCell ref="AP88:AQ88"/>
    <mergeCell ref="AR86:AS86"/>
    <mergeCell ref="AU86:AV86"/>
    <mergeCell ref="AN85:AO85"/>
    <mergeCell ref="AP85:AQ85"/>
    <mergeCell ref="B87:T87"/>
    <mergeCell ref="AH87:AI87"/>
    <mergeCell ref="AJ87:AK87"/>
    <mergeCell ref="AL87:AM87"/>
    <mergeCell ref="AR87:AS87"/>
    <mergeCell ref="AU87:AV87"/>
    <mergeCell ref="B86:T86"/>
    <mergeCell ref="AH86:AI86"/>
    <mergeCell ref="AJ86:AK86"/>
    <mergeCell ref="AL86:AM86"/>
    <mergeCell ref="AN87:AO87"/>
    <mergeCell ref="AP87:AQ87"/>
    <mergeCell ref="AN86:AO86"/>
    <mergeCell ref="AP86:AQ86"/>
    <mergeCell ref="AR84:AS84"/>
    <mergeCell ref="AU84:AV84"/>
    <mergeCell ref="B85:T85"/>
    <mergeCell ref="AH85:AI85"/>
    <mergeCell ref="AJ85:AK85"/>
    <mergeCell ref="AL85:AM85"/>
    <mergeCell ref="AR85:AS85"/>
    <mergeCell ref="AU85:AV85"/>
    <mergeCell ref="B84:T84"/>
    <mergeCell ref="AH84:AI84"/>
    <mergeCell ref="AJ84:AK84"/>
    <mergeCell ref="AL84:AM84"/>
    <mergeCell ref="AN84:AO84"/>
    <mergeCell ref="AP84:AQ84"/>
    <mergeCell ref="AR82:AS82"/>
    <mergeCell ref="AU82:AV82"/>
    <mergeCell ref="AN81:AO81"/>
    <mergeCell ref="AP81:AQ81"/>
    <mergeCell ref="B83:T83"/>
    <mergeCell ref="AH83:AI83"/>
    <mergeCell ref="AJ83:AK83"/>
    <mergeCell ref="AL83:AM83"/>
    <mergeCell ref="AR83:AS83"/>
    <mergeCell ref="AU83:AV83"/>
    <mergeCell ref="B82:T82"/>
    <mergeCell ref="AH82:AI82"/>
    <mergeCell ref="AJ82:AK82"/>
    <mergeCell ref="AL82:AM82"/>
    <mergeCell ref="AN83:AO83"/>
    <mergeCell ref="AP83:AQ83"/>
    <mergeCell ref="AN82:AO82"/>
    <mergeCell ref="AP82:AQ82"/>
    <mergeCell ref="AR80:AS80"/>
    <mergeCell ref="AU80:AV80"/>
    <mergeCell ref="B81:T81"/>
    <mergeCell ref="AH81:AI81"/>
    <mergeCell ref="AJ81:AK81"/>
    <mergeCell ref="AL81:AM81"/>
    <mergeCell ref="AR81:AS81"/>
    <mergeCell ref="AU81:AV81"/>
    <mergeCell ref="B80:T80"/>
    <mergeCell ref="AH80:AI80"/>
    <mergeCell ref="AJ80:AK80"/>
    <mergeCell ref="AL80:AM80"/>
    <mergeCell ref="AN80:AO80"/>
    <mergeCell ref="AP80:AQ80"/>
    <mergeCell ref="B79:T79"/>
    <mergeCell ref="AH79:AI79"/>
    <mergeCell ref="AJ79:AK79"/>
    <mergeCell ref="AL79:AM79"/>
    <mergeCell ref="AR79:AS79"/>
    <mergeCell ref="AU79:AV79"/>
    <mergeCell ref="AU77:AV77"/>
    <mergeCell ref="B78:T78"/>
    <mergeCell ref="AH78:AI78"/>
    <mergeCell ref="AJ78:AK78"/>
    <mergeCell ref="AL78:AM78"/>
    <mergeCell ref="AN78:AO78"/>
    <mergeCell ref="AP78:AQ78"/>
    <mergeCell ref="AR78:AS78"/>
    <mergeCell ref="AJ77:AK77"/>
    <mergeCell ref="AL77:AM77"/>
    <mergeCell ref="AN77:AO77"/>
    <mergeCell ref="AP77:AQ77"/>
    <mergeCell ref="AN79:AO79"/>
    <mergeCell ref="AP79:AQ79"/>
    <mergeCell ref="AR77:AS77"/>
    <mergeCell ref="AP69:AQ69"/>
    <mergeCell ref="AR69:AS69"/>
    <mergeCell ref="AU69:AV69"/>
    <mergeCell ref="AU78:AV78"/>
    <mergeCell ref="AM75:AV75"/>
    <mergeCell ref="B76:BD76"/>
    <mergeCell ref="B77:T77"/>
    <mergeCell ref="AF77:AG77"/>
    <mergeCell ref="AH77:AI77"/>
    <mergeCell ref="AL69:AM69"/>
    <mergeCell ref="AN69:AO69"/>
    <mergeCell ref="AF70:AG70"/>
    <mergeCell ref="AL70:AV70"/>
    <mergeCell ref="AL71:AL75"/>
    <mergeCell ref="AM71:AV71"/>
    <mergeCell ref="AM72:AV72"/>
    <mergeCell ref="AM73:AV73"/>
    <mergeCell ref="AM74:AV74"/>
    <mergeCell ref="B69:T69"/>
    <mergeCell ref="U69:V69"/>
    <mergeCell ref="W69:AA69"/>
    <mergeCell ref="AD69:AE69"/>
    <mergeCell ref="AH69:AI69"/>
    <mergeCell ref="AJ69:AK69"/>
    <mergeCell ref="AR67:AS67"/>
    <mergeCell ref="AU67:AV67"/>
    <mergeCell ref="AN66:AO66"/>
    <mergeCell ref="AP66:AQ66"/>
    <mergeCell ref="B68:T68"/>
    <mergeCell ref="AH68:AI68"/>
    <mergeCell ref="AJ68:AK68"/>
    <mergeCell ref="AL68:AM68"/>
    <mergeCell ref="AR68:AS68"/>
    <mergeCell ref="AU68:AV68"/>
    <mergeCell ref="B67:L67"/>
    <mergeCell ref="AH67:AI67"/>
    <mergeCell ref="AJ67:AK67"/>
    <mergeCell ref="AL67:AM67"/>
    <mergeCell ref="AN68:AO68"/>
    <mergeCell ref="AP68:AQ68"/>
    <mergeCell ref="AN67:AO67"/>
    <mergeCell ref="AP67:AQ67"/>
    <mergeCell ref="AR65:AS65"/>
    <mergeCell ref="AU65:AV65"/>
    <mergeCell ref="B66:T66"/>
    <mergeCell ref="AH66:AI66"/>
    <mergeCell ref="AJ66:AK66"/>
    <mergeCell ref="AL66:AM66"/>
    <mergeCell ref="AR66:AS66"/>
    <mergeCell ref="AU66:AV66"/>
    <mergeCell ref="B65:T65"/>
    <mergeCell ref="AH65:AI65"/>
    <mergeCell ref="AJ65:AK65"/>
    <mergeCell ref="AL65:AM65"/>
    <mergeCell ref="AN65:AO65"/>
    <mergeCell ref="AP65:AQ65"/>
    <mergeCell ref="AR63:AS63"/>
    <mergeCell ref="AU63:AV63"/>
    <mergeCell ref="AN62:AO62"/>
    <mergeCell ref="AP62:AQ62"/>
    <mergeCell ref="B64:T64"/>
    <mergeCell ref="AH64:AI64"/>
    <mergeCell ref="AJ64:AK64"/>
    <mergeCell ref="AL64:AM64"/>
    <mergeCell ref="AR64:AS64"/>
    <mergeCell ref="AU64:AV64"/>
    <mergeCell ref="B63:T63"/>
    <mergeCell ref="AH63:AI63"/>
    <mergeCell ref="AJ63:AK63"/>
    <mergeCell ref="AL63:AM63"/>
    <mergeCell ref="AN64:AO64"/>
    <mergeCell ref="AP64:AQ64"/>
    <mergeCell ref="AN63:AO63"/>
    <mergeCell ref="AP63:AQ63"/>
    <mergeCell ref="AR61:AS61"/>
    <mergeCell ref="AU61:AV61"/>
    <mergeCell ref="B62:T62"/>
    <mergeCell ref="AH62:AI62"/>
    <mergeCell ref="AJ62:AK62"/>
    <mergeCell ref="AL62:AM62"/>
    <mergeCell ref="AR62:AS62"/>
    <mergeCell ref="AU62:AV62"/>
    <mergeCell ref="B61:T61"/>
    <mergeCell ref="AH61:AI61"/>
    <mergeCell ref="AJ61:AK61"/>
    <mergeCell ref="AL61:AM61"/>
    <mergeCell ref="AN61:AO61"/>
    <mergeCell ref="AP61:AQ61"/>
    <mergeCell ref="AR59:AS59"/>
    <mergeCell ref="AU59:AV59"/>
    <mergeCell ref="AN58:AO58"/>
    <mergeCell ref="AP58:AQ58"/>
    <mergeCell ref="B60:T60"/>
    <mergeCell ref="AH60:AI60"/>
    <mergeCell ref="AJ60:AK60"/>
    <mergeCell ref="AL60:AM60"/>
    <mergeCell ref="AR60:AS60"/>
    <mergeCell ref="AU60:AV60"/>
    <mergeCell ref="B59:T59"/>
    <mergeCell ref="AH59:AI59"/>
    <mergeCell ref="AJ59:AK59"/>
    <mergeCell ref="AL59:AM59"/>
    <mergeCell ref="AN60:AO60"/>
    <mergeCell ref="AP60:AQ60"/>
    <mergeCell ref="AN59:AO59"/>
    <mergeCell ref="AP59:AQ59"/>
    <mergeCell ref="AR57:AS57"/>
    <mergeCell ref="AU57:AV57"/>
    <mergeCell ref="B58:T58"/>
    <mergeCell ref="AH58:AI58"/>
    <mergeCell ref="AJ58:AK58"/>
    <mergeCell ref="AL58:AM58"/>
    <mergeCell ref="AR58:AS58"/>
    <mergeCell ref="AU58:AV58"/>
    <mergeCell ref="B57:T57"/>
    <mergeCell ref="AH57:AI57"/>
    <mergeCell ref="AJ57:AK57"/>
    <mergeCell ref="AL57:AM57"/>
    <mergeCell ref="AN57:AO57"/>
    <mergeCell ref="AP57:AQ57"/>
    <mergeCell ref="AR55:AS55"/>
    <mergeCell ref="AU55:AV55"/>
    <mergeCell ref="AN54:AO54"/>
    <mergeCell ref="AP54:AQ54"/>
    <mergeCell ref="B56:T56"/>
    <mergeCell ref="AH56:AI56"/>
    <mergeCell ref="AJ56:AK56"/>
    <mergeCell ref="AL56:AM56"/>
    <mergeCell ref="AR56:AS56"/>
    <mergeCell ref="AU56:AV56"/>
    <mergeCell ref="B55:T55"/>
    <mergeCell ref="AH55:AI55"/>
    <mergeCell ref="AJ55:AK55"/>
    <mergeCell ref="AL55:AM55"/>
    <mergeCell ref="AN56:AO56"/>
    <mergeCell ref="AP56:AQ56"/>
    <mergeCell ref="AN55:AO55"/>
    <mergeCell ref="AP55:AQ55"/>
    <mergeCell ref="AR53:AS53"/>
    <mergeCell ref="AU53:AV53"/>
    <mergeCell ref="B54:T54"/>
    <mergeCell ref="AH54:AI54"/>
    <mergeCell ref="AJ54:AK54"/>
    <mergeCell ref="AL54:AM54"/>
    <mergeCell ref="AR54:AS54"/>
    <mergeCell ref="AU54:AV54"/>
    <mergeCell ref="AN52:AO52"/>
    <mergeCell ref="AP52:AQ52"/>
    <mergeCell ref="AR52:AS52"/>
    <mergeCell ref="AU52:AV52"/>
    <mergeCell ref="B53:T53"/>
    <mergeCell ref="AH53:AI53"/>
    <mergeCell ref="AJ53:AK53"/>
    <mergeCell ref="AL53:AM53"/>
    <mergeCell ref="AN53:AO53"/>
    <mergeCell ref="AP53:AQ53"/>
    <mergeCell ref="AL51:AM51"/>
    <mergeCell ref="AN51:AO51"/>
    <mergeCell ref="AP51:AQ51"/>
    <mergeCell ref="AR51:AS51"/>
    <mergeCell ref="AU51:AV51"/>
    <mergeCell ref="B52:T52"/>
    <mergeCell ref="AF52:AG52"/>
    <mergeCell ref="AH52:AI52"/>
    <mergeCell ref="AJ52:AK52"/>
    <mergeCell ref="AL52:AM52"/>
    <mergeCell ref="B51:T51"/>
    <mergeCell ref="U51:V51"/>
    <mergeCell ref="W51:AA51"/>
    <mergeCell ref="AD51:AE51"/>
    <mergeCell ref="AH51:AI51"/>
    <mergeCell ref="AJ51:AK51"/>
    <mergeCell ref="AU49:AV49"/>
    <mergeCell ref="AN48:AO48"/>
    <mergeCell ref="AP48:AQ48"/>
    <mergeCell ref="AU50:AV50"/>
    <mergeCell ref="B50:T50"/>
    <mergeCell ref="AD50:AE50"/>
    <mergeCell ref="AF50:AG50"/>
    <mergeCell ref="AH50:AI50"/>
    <mergeCell ref="B49:T49"/>
    <mergeCell ref="AH49:AI49"/>
    <mergeCell ref="AJ49:AK49"/>
    <mergeCell ref="AL49:AM49"/>
    <mergeCell ref="AJ50:AK50"/>
    <mergeCell ref="AL50:AM50"/>
    <mergeCell ref="AR47:AS47"/>
    <mergeCell ref="AU47:AV47"/>
    <mergeCell ref="B48:T48"/>
    <mergeCell ref="AH48:AI48"/>
    <mergeCell ref="AJ48:AK48"/>
    <mergeCell ref="AL48:AM48"/>
    <mergeCell ref="AR48:AS48"/>
    <mergeCell ref="AU48:AV48"/>
    <mergeCell ref="B47:T47"/>
    <mergeCell ref="AH47:AI47"/>
    <mergeCell ref="AJ47:AK47"/>
    <mergeCell ref="AL47:AM47"/>
    <mergeCell ref="AN47:AO47"/>
    <mergeCell ref="AP47:AQ47"/>
    <mergeCell ref="B46:T46"/>
    <mergeCell ref="AH46:AI46"/>
    <mergeCell ref="AJ46:AK46"/>
    <mergeCell ref="AL46:AM46"/>
    <mergeCell ref="AR46:AS46"/>
    <mergeCell ref="AU46:AV46"/>
    <mergeCell ref="AN46:AO46"/>
    <mergeCell ref="AP46:AQ46"/>
    <mergeCell ref="AU44:AV44"/>
    <mergeCell ref="B45:T45"/>
    <mergeCell ref="AH45:AI45"/>
    <mergeCell ref="AJ45:AK45"/>
    <mergeCell ref="AL45:AM45"/>
    <mergeCell ref="AN45:AO45"/>
    <mergeCell ref="AP45:AQ45"/>
    <mergeCell ref="AR45:AS45"/>
    <mergeCell ref="AU45:AV45"/>
    <mergeCell ref="AR43:AS43"/>
    <mergeCell ref="AU43:AV43"/>
    <mergeCell ref="B44:T44"/>
    <mergeCell ref="AF44:AG44"/>
    <mergeCell ref="AH44:AI44"/>
    <mergeCell ref="AJ44:AK44"/>
    <mergeCell ref="AL44:AM44"/>
    <mergeCell ref="AN44:AO44"/>
    <mergeCell ref="AP44:AQ44"/>
    <mergeCell ref="AR42:AS42"/>
    <mergeCell ref="AU42:AV42"/>
    <mergeCell ref="AR44:AS44"/>
    <mergeCell ref="B43:T43"/>
    <mergeCell ref="AH43:AI43"/>
    <mergeCell ref="AJ43:AK43"/>
    <mergeCell ref="AL43:AM43"/>
    <mergeCell ref="AN43:AO43"/>
    <mergeCell ref="AP43:AQ43"/>
    <mergeCell ref="B42:T42"/>
    <mergeCell ref="AH42:AI42"/>
    <mergeCell ref="AJ42:AK42"/>
    <mergeCell ref="AL42:AM42"/>
    <mergeCell ref="AN42:AO42"/>
    <mergeCell ref="AP42:AQ42"/>
    <mergeCell ref="AR40:AS40"/>
    <mergeCell ref="AU40:AV40"/>
    <mergeCell ref="AN39:AO39"/>
    <mergeCell ref="AP39:AQ39"/>
    <mergeCell ref="B41:T41"/>
    <mergeCell ref="AH41:AI41"/>
    <mergeCell ref="AJ41:AK41"/>
    <mergeCell ref="AL41:AM41"/>
    <mergeCell ref="AR41:AS41"/>
    <mergeCell ref="AU41:AV41"/>
    <mergeCell ref="B40:T40"/>
    <mergeCell ref="AH40:AI40"/>
    <mergeCell ref="AJ40:AK40"/>
    <mergeCell ref="AL40:AM40"/>
    <mergeCell ref="AN41:AO41"/>
    <mergeCell ref="AP41:AQ41"/>
    <mergeCell ref="AN40:AO40"/>
    <mergeCell ref="AP40:AQ40"/>
    <mergeCell ref="AR38:AS38"/>
    <mergeCell ref="AU38:AV38"/>
    <mergeCell ref="B39:T39"/>
    <mergeCell ref="AH39:AI39"/>
    <mergeCell ref="AJ39:AK39"/>
    <mergeCell ref="AL39:AM39"/>
    <mergeCell ref="AR39:AS39"/>
    <mergeCell ref="AU39:AV39"/>
    <mergeCell ref="B38:T38"/>
    <mergeCell ref="AH38:AI38"/>
    <mergeCell ref="AJ38:AK38"/>
    <mergeCell ref="AL38:AM38"/>
    <mergeCell ref="AN38:AO38"/>
    <mergeCell ref="AP38:AQ38"/>
    <mergeCell ref="B37:T37"/>
    <mergeCell ref="AH37:AI37"/>
    <mergeCell ref="AJ37:AK37"/>
    <mergeCell ref="AL37:AM37"/>
    <mergeCell ref="AR37:AS37"/>
    <mergeCell ref="AU37:AV37"/>
    <mergeCell ref="AN37:AO37"/>
    <mergeCell ref="AP37:AQ37"/>
    <mergeCell ref="B35:BD35"/>
    <mergeCell ref="B36:T36"/>
    <mergeCell ref="AH36:AI36"/>
    <mergeCell ref="AJ36:AK36"/>
    <mergeCell ref="AL36:AM36"/>
    <mergeCell ref="AN36:AO36"/>
    <mergeCell ref="AP36:AQ36"/>
    <mergeCell ref="AR36:AS36"/>
    <mergeCell ref="AU36:AV36"/>
    <mergeCell ref="AR33:AS33"/>
    <mergeCell ref="AU33:AV33"/>
    <mergeCell ref="B34:AG34"/>
    <mergeCell ref="AH34:AI34"/>
    <mergeCell ref="AJ34:AK34"/>
    <mergeCell ref="AL34:AM34"/>
    <mergeCell ref="AN34:AO34"/>
    <mergeCell ref="AP34:AQ34"/>
    <mergeCell ref="AR34:AS34"/>
    <mergeCell ref="AU34:AV34"/>
    <mergeCell ref="B33:T33"/>
    <mergeCell ref="AH33:AI33"/>
    <mergeCell ref="AJ33:AK33"/>
    <mergeCell ref="AL33:AM33"/>
    <mergeCell ref="AN33:AO33"/>
    <mergeCell ref="AP33:AQ33"/>
    <mergeCell ref="B32:T32"/>
    <mergeCell ref="AH32:AI32"/>
    <mergeCell ref="AJ32:AK32"/>
    <mergeCell ref="AL32:AM32"/>
    <mergeCell ref="AR31:AS31"/>
    <mergeCell ref="AU31:AV31"/>
    <mergeCell ref="AN32:AO32"/>
    <mergeCell ref="AP32:AQ32"/>
    <mergeCell ref="AR32:AS32"/>
    <mergeCell ref="AU32:AV32"/>
    <mergeCell ref="AR30:AS30"/>
    <mergeCell ref="AU30:AV30"/>
    <mergeCell ref="B31:T31"/>
    <mergeCell ref="AH31:AI31"/>
    <mergeCell ref="AJ31:AK31"/>
    <mergeCell ref="AL31:AM31"/>
    <mergeCell ref="AN31:AO31"/>
    <mergeCell ref="AP31:AQ31"/>
    <mergeCell ref="B30:T30"/>
    <mergeCell ref="AH30:AI30"/>
    <mergeCell ref="AJ30:AK30"/>
    <mergeCell ref="AL30:AM30"/>
    <mergeCell ref="AN30:AO30"/>
    <mergeCell ref="AP30:AQ30"/>
    <mergeCell ref="AR28:AS28"/>
    <mergeCell ref="AU28:AV28"/>
    <mergeCell ref="AN27:AO27"/>
    <mergeCell ref="AP27:AQ27"/>
    <mergeCell ref="B29:T29"/>
    <mergeCell ref="AH29:AI29"/>
    <mergeCell ref="AJ29:AK29"/>
    <mergeCell ref="AL29:AM29"/>
    <mergeCell ref="AR29:AS29"/>
    <mergeCell ref="AU29:AV29"/>
    <mergeCell ref="B28:T28"/>
    <mergeCell ref="AH28:AI28"/>
    <mergeCell ref="AJ28:AK28"/>
    <mergeCell ref="AL28:AM28"/>
    <mergeCell ref="AN29:AO29"/>
    <mergeCell ref="AP29:AQ29"/>
    <mergeCell ref="AN28:AO28"/>
    <mergeCell ref="AP28:AQ28"/>
    <mergeCell ref="AR26:AS26"/>
    <mergeCell ref="AU26:AV26"/>
    <mergeCell ref="B27:T27"/>
    <mergeCell ref="AH27:AI27"/>
    <mergeCell ref="AJ27:AK27"/>
    <mergeCell ref="AL27:AM27"/>
    <mergeCell ref="AR27:AS27"/>
    <mergeCell ref="AU27:AV27"/>
    <mergeCell ref="B26:T26"/>
    <mergeCell ref="AH26:AI26"/>
    <mergeCell ref="AJ26:AK26"/>
    <mergeCell ref="AL26:AM26"/>
    <mergeCell ref="AN26:AO26"/>
    <mergeCell ref="AP26:AQ26"/>
    <mergeCell ref="AR24:AS24"/>
    <mergeCell ref="AU24:AV24"/>
    <mergeCell ref="AN23:AO23"/>
    <mergeCell ref="AP23:AQ23"/>
    <mergeCell ref="B25:T25"/>
    <mergeCell ref="AH25:AI25"/>
    <mergeCell ref="AJ25:AK25"/>
    <mergeCell ref="AL25:AM25"/>
    <mergeCell ref="AR25:AS25"/>
    <mergeCell ref="AU25:AV25"/>
    <mergeCell ref="B24:T24"/>
    <mergeCell ref="AH24:AI24"/>
    <mergeCell ref="AJ24:AK24"/>
    <mergeCell ref="AL24:AM24"/>
    <mergeCell ref="AN25:AO25"/>
    <mergeCell ref="AP25:AQ25"/>
    <mergeCell ref="AN24:AO24"/>
    <mergeCell ref="AP24:AQ24"/>
    <mergeCell ref="AR22:AS22"/>
    <mergeCell ref="AU22:AV22"/>
    <mergeCell ref="B23:T23"/>
    <mergeCell ref="AH23:AI23"/>
    <mergeCell ref="AJ23:AK23"/>
    <mergeCell ref="AL23:AM23"/>
    <mergeCell ref="AR23:AS23"/>
    <mergeCell ref="AU23:AV23"/>
    <mergeCell ref="B22:T22"/>
    <mergeCell ref="AH22:AI22"/>
    <mergeCell ref="AJ22:AK22"/>
    <mergeCell ref="AL22:AM22"/>
    <mergeCell ref="AN22:AO22"/>
    <mergeCell ref="AP22:AQ22"/>
    <mergeCell ref="AR20:AS20"/>
    <mergeCell ref="AU20:AV20"/>
    <mergeCell ref="AN19:AO19"/>
    <mergeCell ref="AP19:AQ19"/>
    <mergeCell ref="B21:T21"/>
    <mergeCell ref="AH21:AI21"/>
    <mergeCell ref="AJ21:AK21"/>
    <mergeCell ref="AL21:AM21"/>
    <mergeCell ref="AR21:AS21"/>
    <mergeCell ref="AU21:AV21"/>
    <mergeCell ref="B20:T20"/>
    <mergeCell ref="AH20:AI20"/>
    <mergeCell ref="AJ20:AK20"/>
    <mergeCell ref="AL20:AM20"/>
    <mergeCell ref="AN21:AO21"/>
    <mergeCell ref="AP21:AQ21"/>
    <mergeCell ref="AN20:AO20"/>
    <mergeCell ref="AP20:AQ20"/>
    <mergeCell ref="AR18:AS18"/>
    <mergeCell ref="AU18:AV18"/>
    <mergeCell ref="B19:T19"/>
    <mergeCell ref="AH19:AI19"/>
    <mergeCell ref="AJ19:AK19"/>
    <mergeCell ref="AL19:AM19"/>
    <mergeCell ref="AR19:AS19"/>
    <mergeCell ref="AU19:AV19"/>
    <mergeCell ref="B18:T18"/>
    <mergeCell ref="AH18:AI18"/>
    <mergeCell ref="AJ18:AK18"/>
    <mergeCell ref="AL18:AM18"/>
    <mergeCell ref="AN18:AO18"/>
    <mergeCell ref="AP18:AQ18"/>
    <mergeCell ref="B17:T17"/>
    <mergeCell ref="AH17:AI17"/>
    <mergeCell ref="AJ17:AK17"/>
    <mergeCell ref="AL17:AM17"/>
    <mergeCell ref="AR17:AS17"/>
    <mergeCell ref="AU17:AV17"/>
    <mergeCell ref="AN17:AO17"/>
    <mergeCell ref="AP17:AQ17"/>
    <mergeCell ref="AR15:AS15"/>
    <mergeCell ref="AU15:AV15"/>
    <mergeCell ref="AN16:AO16"/>
    <mergeCell ref="AP16:AQ16"/>
    <mergeCell ref="AR16:AS16"/>
    <mergeCell ref="AU16:AV16"/>
    <mergeCell ref="AN15:AO15"/>
    <mergeCell ref="AP15:AQ15"/>
    <mergeCell ref="B15:T15"/>
    <mergeCell ref="AH15:AI15"/>
    <mergeCell ref="AJ15:AK15"/>
    <mergeCell ref="AL15:AM15"/>
    <mergeCell ref="B16:T16"/>
    <mergeCell ref="AH16:AI16"/>
    <mergeCell ref="AJ16:AK16"/>
    <mergeCell ref="AL16:AM16"/>
    <mergeCell ref="AU11:AV11"/>
    <mergeCell ref="B14:T14"/>
    <mergeCell ref="AH14:AI14"/>
    <mergeCell ref="AJ14:AK14"/>
    <mergeCell ref="AL14:AM14"/>
    <mergeCell ref="AN14:AO14"/>
    <mergeCell ref="AP14:AQ14"/>
    <mergeCell ref="AR14:AS14"/>
    <mergeCell ref="AU14:AV14"/>
    <mergeCell ref="AP11:AQ11"/>
    <mergeCell ref="AR9:AS9"/>
    <mergeCell ref="AU9:AV9"/>
    <mergeCell ref="AN10:AO10"/>
    <mergeCell ref="AP10:AQ10"/>
    <mergeCell ref="AR10:AS10"/>
    <mergeCell ref="AU10:AV10"/>
    <mergeCell ref="AN9:AO9"/>
    <mergeCell ref="AP9:AQ9"/>
    <mergeCell ref="AR11:AS11"/>
    <mergeCell ref="AJ7:AK7"/>
    <mergeCell ref="B10:T10"/>
    <mergeCell ref="AH10:AI10"/>
    <mergeCell ref="AJ10:AK10"/>
    <mergeCell ref="AL10:AM10"/>
    <mergeCell ref="AN11:AO11"/>
    <mergeCell ref="B11:T11"/>
    <mergeCell ref="AH11:AI11"/>
    <mergeCell ref="AJ11:AK11"/>
    <mergeCell ref="AL11:AM11"/>
    <mergeCell ref="AL7:AM7"/>
    <mergeCell ref="AH7:AI7"/>
    <mergeCell ref="AN7:AO7"/>
    <mergeCell ref="AP7:AQ7"/>
    <mergeCell ref="AR7:AS7"/>
    <mergeCell ref="B9:T9"/>
    <mergeCell ref="AH9:AI9"/>
    <mergeCell ref="AJ9:AK9"/>
    <mergeCell ref="AL9:AM9"/>
    <mergeCell ref="A8:BD8"/>
    <mergeCell ref="AZ5:AZ6"/>
    <mergeCell ref="BA5:BA6"/>
    <mergeCell ref="BC5:BC6"/>
    <mergeCell ref="BD5:BD6"/>
    <mergeCell ref="B7:T7"/>
    <mergeCell ref="U7:V7"/>
    <mergeCell ref="W7:AA7"/>
    <mergeCell ref="AB7:AC7"/>
    <mergeCell ref="AD7:AE7"/>
    <mergeCell ref="AF7:AG7"/>
    <mergeCell ref="AU7:AV7"/>
    <mergeCell ref="AX5:AX6"/>
    <mergeCell ref="AY5:AY6"/>
    <mergeCell ref="AP5:AQ6"/>
    <mergeCell ref="AR5:AS6"/>
    <mergeCell ref="AW5:AW6"/>
    <mergeCell ref="AT3:AT6"/>
    <mergeCell ref="AU3:AV6"/>
    <mergeCell ref="AW3:BD3"/>
    <mergeCell ref="BB5:BB6"/>
    <mergeCell ref="AJ4:AK6"/>
    <mergeCell ref="U4:V6"/>
    <mergeCell ref="W4:AA6"/>
    <mergeCell ref="AB4:AC6"/>
    <mergeCell ref="AD4:AE6"/>
    <mergeCell ref="AN5:AO6"/>
    <mergeCell ref="Q2:AR2"/>
    <mergeCell ref="A3:A6"/>
    <mergeCell ref="B3:T6"/>
    <mergeCell ref="U3:AG3"/>
    <mergeCell ref="AH3:AK3"/>
    <mergeCell ref="AL3:AS3"/>
    <mergeCell ref="AL4:AM6"/>
    <mergeCell ref="AN4:AS4"/>
    <mergeCell ref="AF4:AG6"/>
    <mergeCell ref="AH4:AI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72"/>
  <sheetViews>
    <sheetView view="pageBreakPreview" zoomScale="60" zoomScaleNormal="55" zoomScalePageLayoutView="0" workbookViewId="0" topLeftCell="A1">
      <selection activeCell="AR19" sqref="AR19:AS19"/>
    </sheetView>
  </sheetViews>
  <sheetFormatPr defaultColWidth="8.875" defaultRowHeight="12.75"/>
  <cols>
    <col min="1" max="1" width="11.00390625" style="3" customWidth="1"/>
    <col min="2" max="2" width="6.625" style="3" customWidth="1"/>
    <col min="3" max="3" width="4.625" style="3" customWidth="1"/>
    <col min="4" max="4" width="6.375" style="3" customWidth="1"/>
    <col min="5" max="36" width="4.75390625" style="3" customWidth="1"/>
    <col min="37" max="37" width="7.625" style="3" customWidth="1"/>
    <col min="38" max="38" width="4.75390625" style="3" customWidth="1"/>
    <col min="39" max="39" width="6.00390625" style="3" customWidth="1"/>
    <col min="40" max="56" width="4.75390625" style="3" customWidth="1"/>
    <col min="57" max="57" width="2.75390625" style="3" customWidth="1"/>
    <col min="58" max="58" width="10.00390625" style="3" customWidth="1"/>
    <col min="59" max="62" width="9.00390625" style="3" bestFit="1" customWidth="1"/>
    <col min="63" max="63" width="24.25390625" style="3" customWidth="1"/>
    <col min="64" max="64" width="8.875" style="3" customWidth="1"/>
    <col min="65" max="65" width="9.875" style="3" bestFit="1" customWidth="1"/>
    <col min="66" max="16384" width="8.875" style="3" customWidth="1"/>
  </cols>
  <sheetData>
    <row r="1" spans="2:55" ht="20.25">
      <c r="B1" s="278"/>
      <c r="C1" s="278"/>
      <c r="D1" s="279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 t="s">
        <v>306</v>
      </c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</row>
    <row r="2" spans="2:55" ht="13.5" thickBot="1">
      <c r="B2" s="8"/>
      <c r="C2" s="8"/>
      <c r="D2" s="281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39"/>
      <c r="R2" s="1139"/>
      <c r="S2" s="1139"/>
      <c r="T2" s="1139"/>
      <c r="U2" s="1139"/>
      <c r="V2" s="1139"/>
      <c r="W2" s="1139"/>
      <c r="X2" s="1139"/>
      <c r="Y2" s="1139"/>
      <c r="Z2" s="1139"/>
      <c r="AA2" s="1139"/>
      <c r="AB2" s="1139"/>
      <c r="AC2" s="1139"/>
      <c r="AD2" s="1139"/>
      <c r="AE2" s="1139"/>
      <c r="AF2" s="1139"/>
      <c r="AG2" s="1139"/>
      <c r="AH2" s="1139"/>
      <c r="AI2" s="1139"/>
      <c r="AJ2" s="1139"/>
      <c r="AK2" s="1139"/>
      <c r="AL2" s="1139"/>
      <c r="AM2" s="1139"/>
      <c r="AN2" s="1139"/>
      <c r="AO2" s="1139"/>
      <c r="AP2" s="1139"/>
      <c r="AQ2" s="1139"/>
      <c r="AR2" s="1139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4"/>
    </row>
    <row r="3" spans="1:56" ht="49.5" customHeight="1">
      <c r="A3" s="1140" t="s">
        <v>41</v>
      </c>
      <c r="B3" s="1143" t="s">
        <v>98</v>
      </c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45"/>
      <c r="U3" s="1152" t="s">
        <v>42</v>
      </c>
      <c r="V3" s="1153"/>
      <c r="W3" s="1154"/>
      <c r="X3" s="1154"/>
      <c r="Y3" s="1154"/>
      <c r="Z3" s="1154"/>
      <c r="AA3" s="1154"/>
      <c r="AB3" s="1154"/>
      <c r="AC3" s="1154"/>
      <c r="AD3" s="1154"/>
      <c r="AE3" s="1154"/>
      <c r="AF3" s="1154"/>
      <c r="AG3" s="1155"/>
      <c r="AH3" s="1156" t="s">
        <v>43</v>
      </c>
      <c r="AI3" s="1157"/>
      <c r="AJ3" s="1157"/>
      <c r="AK3" s="1158"/>
      <c r="AL3" s="1156" t="s">
        <v>44</v>
      </c>
      <c r="AM3" s="1159"/>
      <c r="AN3" s="1159"/>
      <c r="AO3" s="1159"/>
      <c r="AP3" s="1159"/>
      <c r="AQ3" s="1159"/>
      <c r="AR3" s="1159"/>
      <c r="AS3" s="1160"/>
      <c r="AT3" s="1206" t="s">
        <v>236</v>
      </c>
      <c r="AU3" s="1209" t="s">
        <v>45</v>
      </c>
      <c r="AV3" s="1210"/>
      <c r="AW3" s="1214" t="s">
        <v>46</v>
      </c>
      <c r="AX3" s="1215"/>
      <c r="AY3" s="1215"/>
      <c r="AZ3" s="1215"/>
      <c r="BA3" s="1215"/>
      <c r="BB3" s="1215"/>
      <c r="BC3" s="1215"/>
      <c r="BD3" s="1216"/>
    </row>
    <row r="4" spans="1:56" ht="14.25" customHeight="1">
      <c r="A4" s="1141"/>
      <c r="B4" s="1146"/>
      <c r="C4" s="1147"/>
      <c r="D4" s="1147"/>
      <c r="E4" s="1147"/>
      <c r="F4" s="1147"/>
      <c r="G4" s="1147"/>
      <c r="H4" s="1147"/>
      <c r="I4" s="1147"/>
      <c r="J4" s="1147"/>
      <c r="K4" s="1147"/>
      <c r="L4" s="1147"/>
      <c r="M4" s="1147"/>
      <c r="N4" s="1147"/>
      <c r="O4" s="1147"/>
      <c r="P4" s="1147"/>
      <c r="Q4" s="1147"/>
      <c r="R4" s="1147"/>
      <c r="S4" s="1147"/>
      <c r="T4" s="1148"/>
      <c r="U4" s="1186" t="s">
        <v>47</v>
      </c>
      <c r="V4" s="1187"/>
      <c r="W4" s="1066" t="s">
        <v>78</v>
      </c>
      <c r="X4" s="1187"/>
      <c r="Y4" s="1187"/>
      <c r="Z4" s="1187"/>
      <c r="AA4" s="1192"/>
      <c r="AB4" s="1066" t="s">
        <v>237</v>
      </c>
      <c r="AC4" s="1192"/>
      <c r="AD4" s="1066" t="s">
        <v>48</v>
      </c>
      <c r="AE4" s="1192"/>
      <c r="AF4" s="1066" t="s">
        <v>49</v>
      </c>
      <c r="AG4" s="1170"/>
      <c r="AH4" s="1174" t="s">
        <v>50</v>
      </c>
      <c r="AI4" s="1175"/>
      <c r="AJ4" s="1180" t="s">
        <v>51</v>
      </c>
      <c r="AK4" s="1181"/>
      <c r="AL4" s="1161" t="s">
        <v>30</v>
      </c>
      <c r="AM4" s="1162"/>
      <c r="AN4" s="1167" t="s">
        <v>52</v>
      </c>
      <c r="AO4" s="1168"/>
      <c r="AP4" s="1168"/>
      <c r="AQ4" s="1168"/>
      <c r="AR4" s="1168"/>
      <c r="AS4" s="1169"/>
      <c r="AT4" s="1207"/>
      <c r="AU4" s="1211"/>
      <c r="AV4" s="1212"/>
      <c r="AW4" s="285" t="s">
        <v>53</v>
      </c>
      <c r="AX4" s="286" t="s">
        <v>54</v>
      </c>
      <c r="AY4" s="287" t="s">
        <v>55</v>
      </c>
      <c r="AZ4" s="286" t="s">
        <v>56</v>
      </c>
      <c r="BA4" s="287" t="s">
        <v>57</v>
      </c>
      <c r="BB4" s="286" t="s">
        <v>58</v>
      </c>
      <c r="BC4" s="287" t="s">
        <v>59</v>
      </c>
      <c r="BD4" s="288" t="s">
        <v>60</v>
      </c>
    </row>
    <row r="5" spans="1:56" ht="12.75" customHeight="1" thickBot="1">
      <c r="A5" s="1141"/>
      <c r="B5" s="1146"/>
      <c r="C5" s="1147"/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7"/>
      <c r="O5" s="1147"/>
      <c r="P5" s="1147"/>
      <c r="Q5" s="1147"/>
      <c r="R5" s="1147"/>
      <c r="S5" s="1147"/>
      <c r="T5" s="1148"/>
      <c r="U5" s="1188"/>
      <c r="V5" s="1189"/>
      <c r="W5" s="1171"/>
      <c r="X5" s="1189"/>
      <c r="Y5" s="1189"/>
      <c r="Z5" s="1189"/>
      <c r="AA5" s="1193"/>
      <c r="AB5" s="1171"/>
      <c r="AC5" s="1193"/>
      <c r="AD5" s="1171"/>
      <c r="AE5" s="1193"/>
      <c r="AF5" s="1171"/>
      <c r="AG5" s="1172"/>
      <c r="AH5" s="1176"/>
      <c r="AI5" s="1177"/>
      <c r="AJ5" s="1182"/>
      <c r="AK5" s="1183"/>
      <c r="AL5" s="1163"/>
      <c r="AM5" s="1164"/>
      <c r="AN5" s="1195" t="s">
        <v>61</v>
      </c>
      <c r="AO5" s="1196"/>
      <c r="AP5" s="1195" t="s">
        <v>238</v>
      </c>
      <c r="AQ5" s="1201"/>
      <c r="AR5" s="1195" t="s">
        <v>239</v>
      </c>
      <c r="AS5" s="1201"/>
      <c r="AT5" s="1207"/>
      <c r="AU5" s="1211"/>
      <c r="AV5" s="1212"/>
      <c r="AW5" s="1506" t="s">
        <v>240</v>
      </c>
      <c r="AX5" s="1066" t="s">
        <v>241</v>
      </c>
      <c r="AY5" s="1064" t="s">
        <v>240</v>
      </c>
      <c r="AZ5" s="1066" t="s">
        <v>241</v>
      </c>
      <c r="BA5" s="1064" t="s">
        <v>240</v>
      </c>
      <c r="BB5" s="1066" t="s">
        <v>241</v>
      </c>
      <c r="BC5" s="1064" t="s">
        <v>240</v>
      </c>
      <c r="BD5" s="1068" t="s">
        <v>242</v>
      </c>
    </row>
    <row r="6" spans="1:63" ht="73.5" customHeight="1" thickBot="1" thickTop="1">
      <c r="A6" s="1142"/>
      <c r="B6" s="1149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1150"/>
      <c r="Q6" s="1150"/>
      <c r="R6" s="1150"/>
      <c r="S6" s="1150"/>
      <c r="T6" s="1151"/>
      <c r="U6" s="1190"/>
      <c r="V6" s="1191"/>
      <c r="W6" s="1067"/>
      <c r="X6" s="1191"/>
      <c r="Y6" s="1191"/>
      <c r="Z6" s="1191"/>
      <c r="AA6" s="1194"/>
      <c r="AB6" s="1067"/>
      <c r="AC6" s="1194"/>
      <c r="AD6" s="1067"/>
      <c r="AE6" s="1194"/>
      <c r="AF6" s="1067"/>
      <c r="AG6" s="1173"/>
      <c r="AH6" s="1178"/>
      <c r="AI6" s="1179"/>
      <c r="AJ6" s="1184"/>
      <c r="AK6" s="1185"/>
      <c r="AL6" s="1165"/>
      <c r="AM6" s="1166"/>
      <c r="AN6" s="1197"/>
      <c r="AO6" s="1198"/>
      <c r="AP6" s="1202"/>
      <c r="AQ6" s="1203"/>
      <c r="AR6" s="1202"/>
      <c r="AS6" s="1203"/>
      <c r="AT6" s="1208"/>
      <c r="AU6" s="1197"/>
      <c r="AV6" s="1213"/>
      <c r="AW6" s="1507"/>
      <c r="AX6" s="1067"/>
      <c r="AY6" s="1065"/>
      <c r="AZ6" s="1067"/>
      <c r="BA6" s="1065"/>
      <c r="BB6" s="1067"/>
      <c r="BC6" s="1065"/>
      <c r="BD6" s="1069"/>
      <c r="BK6" s="3" t="s">
        <v>97</v>
      </c>
    </row>
    <row r="7" spans="1:56" ht="17.25" thickBot="1" thickTop="1">
      <c r="A7" s="289">
        <v>1</v>
      </c>
      <c r="B7" s="1217">
        <v>2</v>
      </c>
      <c r="C7" s="1218"/>
      <c r="D7" s="1218"/>
      <c r="E7" s="1218"/>
      <c r="F7" s="1218"/>
      <c r="G7" s="1218"/>
      <c r="H7" s="1218"/>
      <c r="I7" s="1218"/>
      <c r="J7" s="1218"/>
      <c r="K7" s="1218"/>
      <c r="L7" s="1218"/>
      <c r="M7" s="1218"/>
      <c r="N7" s="1218"/>
      <c r="O7" s="1218"/>
      <c r="P7" s="1218"/>
      <c r="Q7" s="1218"/>
      <c r="R7" s="1218"/>
      <c r="S7" s="1218"/>
      <c r="T7" s="1219"/>
      <c r="U7" s="1220">
        <v>3</v>
      </c>
      <c r="V7" s="1221"/>
      <c r="W7" s="1199">
        <v>4</v>
      </c>
      <c r="X7" s="1221"/>
      <c r="Y7" s="1221"/>
      <c r="Z7" s="1221"/>
      <c r="AA7" s="1222"/>
      <c r="AB7" s="1199"/>
      <c r="AC7" s="1222"/>
      <c r="AD7" s="1199">
        <v>5</v>
      </c>
      <c r="AE7" s="1222"/>
      <c r="AF7" s="1199">
        <v>6</v>
      </c>
      <c r="AG7" s="1200"/>
      <c r="AH7" s="1220">
        <v>7</v>
      </c>
      <c r="AI7" s="1222"/>
      <c r="AJ7" s="1199">
        <v>8</v>
      </c>
      <c r="AK7" s="1200"/>
      <c r="AL7" s="1220">
        <v>9</v>
      </c>
      <c r="AM7" s="1222"/>
      <c r="AN7" s="1199">
        <v>10</v>
      </c>
      <c r="AO7" s="1222"/>
      <c r="AP7" s="1199">
        <v>11</v>
      </c>
      <c r="AQ7" s="1222"/>
      <c r="AR7" s="1199">
        <v>12</v>
      </c>
      <c r="AS7" s="1222"/>
      <c r="AT7" s="290">
        <v>13</v>
      </c>
      <c r="AU7" s="1199">
        <v>14</v>
      </c>
      <c r="AV7" s="1200"/>
      <c r="AW7" s="654">
        <v>15</v>
      </c>
      <c r="AX7" s="291">
        <v>16</v>
      </c>
      <c r="AY7" s="293">
        <v>17</v>
      </c>
      <c r="AZ7" s="291">
        <v>18</v>
      </c>
      <c r="BA7" s="293">
        <v>19</v>
      </c>
      <c r="BB7" s="291">
        <v>20</v>
      </c>
      <c r="BC7" s="293">
        <v>21</v>
      </c>
      <c r="BD7" s="294">
        <v>22</v>
      </c>
    </row>
    <row r="8" spans="1:64" ht="18" customHeight="1">
      <c r="A8" s="653"/>
      <c r="B8" s="1508" t="s">
        <v>305</v>
      </c>
      <c r="C8" s="1509"/>
      <c r="D8" s="1509"/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10"/>
      <c r="V8" s="1510"/>
      <c r="W8" s="1510"/>
      <c r="X8" s="1510"/>
      <c r="Y8" s="1510"/>
      <c r="Z8" s="1510"/>
      <c r="AA8" s="1510"/>
      <c r="AB8" s="1510"/>
      <c r="AC8" s="1510"/>
      <c r="AD8" s="1510"/>
      <c r="AE8" s="1510"/>
      <c r="AF8" s="1510"/>
      <c r="AG8" s="1510"/>
      <c r="AH8" s="1510"/>
      <c r="AI8" s="1510"/>
      <c r="AJ8" s="1510"/>
      <c r="AK8" s="1510"/>
      <c r="AL8" s="1510"/>
      <c r="AM8" s="1510"/>
      <c r="AN8" s="1510"/>
      <c r="AO8" s="1510"/>
      <c r="AP8" s="1510"/>
      <c r="AQ8" s="1510"/>
      <c r="AR8" s="1510"/>
      <c r="AS8" s="1510"/>
      <c r="AT8" s="1510"/>
      <c r="AU8" s="1510"/>
      <c r="AV8" s="1510"/>
      <c r="AW8" s="1510"/>
      <c r="AX8" s="1510"/>
      <c r="AY8" s="1510"/>
      <c r="AZ8" s="1510"/>
      <c r="BA8" s="1510"/>
      <c r="BB8" s="1510"/>
      <c r="BC8" s="1510"/>
      <c r="BD8" s="1511"/>
      <c r="BE8" s="639"/>
      <c r="BF8" s="645"/>
      <c r="BG8" s="637"/>
      <c r="BH8" s="637"/>
      <c r="BI8" s="637"/>
      <c r="BJ8" s="637"/>
      <c r="BK8" s="637"/>
      <c r="BL8" s="637"/>
    </row>
    <row r="9" spans="1:64" ht="18" customHeight="1" thickBot="1">
      <c r="A9" s="295"/>
      <c r="B9" s="1512" t="s">
        <v>119</v>
      </c>
      <c r="C9" s="1513"/>
      <c r="D9" s="1513"/>
      <c r="E9" s="1513"/>
      <c r="F9" s="1513"/>
      <c r="G9" s="1513"/>
      <c r="H9" s="1513"/>
      <c r="I9" s="1513"/>
      <c r="J9" s="1513"/>
      <c r="K9" s="1513"/>
      <c r="L9" s="1513"/>
      <c r="M9" s="1513"/>
      <c r="N9" s="1513"/>
      <c r="O9" s="1513"/>
      <c r="P9" s="1513"/>
      <c r="Q9" s="1513"/>
      <c r="R9" s="1513"/>
      <c r="S9" s="1513"/>
      <c r="T9" s="1513"/>
      <c r="U9" s="1510"/>
      <c r="V9" s="1510"/>
      <c r="W9" s="1514"/>
      <c r="X9" s="1510"/>
      <c r="Y9" s="1510"/>
      <c r="Z9" s="1510"/>
      <c r="AA9" s="1510"/>
      <c r="AB9" s="1510"/>
      <c r="AC9" s="1510"/>
      <c r="AD9" s="1510"/>
      <c r="AE9" s="1510"/>
      <c r="AF9" s="1510"/>
      <c r="AG9" s="1510"/>
      <c r="AH9" s="1510"/>
      <c r="AI9" s="1510"/>
      <c r="AJ9" s="1510"/>
      <c r="AK9" s="1510"/>
      <c r="AL9" s="1510"/>
      <c r="AM9" s="1510"/>
      <c r="AN9" s="1510"/>
      <c r="AO9" s="1510"/>
      <c r="AP9" s="1510"/>
      <c r="AQ9" s="1510"/>
      <c r="AR9" s="1510"/>
      <c r="AS9" s="1510"/>
      <c r="AT9" s="1510"/>
      <c r="AU9" s="1510"/>
      <c r="AV9" s="1510"/>
      <c r="AW9" s="1510"/>
      <c r="AX9" s="1510"/>
      <c r="AY9" s="1510"/>
      <c r="AZ9" s="1510"/>
      <c r="BA9" s="1510"/>
      <c r="BB9" s="1510"/>
      <c r="BC9" s="1510"/>
      <c r="BD9" s="1511"/>
      <c r="BE9" s="639"/>
      <c r="BF9" s="645"/>
      <c r="BG9" s="637"/>
      <c r="BH9" s="637"/>
      <c r="BI9" s="637"/>
      <c r="BJ9" s="637"/>
      <c r="BK9" s="637"/>
      <c r="BL9" s="637"/>
    </row>
    <row r="10" spans="1:64" ht="24" customHeight="1">
      <c r="A10" s="295" t="s">
        <v>307</v>
      </c>
      <c r="B10" s="1455" t="s">
        <v>293</v>
      </c>
      <c r="C10" s="1515"/>
      <c r="D10" s="1515"/>
      <c r="E10" s="1515"/>
      <c r="F10" s="1515"/>
      <c r="G10" s="1515"/>
      <c r="H10" s="1515"/>
      <c r="I10" s="1515"/>
      <c r="J10" s="1515"/>
      <c r="K10" s="1515"/>
      <c r="L10" s="1515"/>
      <c r="M10" s="1515"/>
      <c r="N10" s="1515"/>
      <c r="O10" s="1515"/>
      <c r="P10" s="1515"/>
      <c r="Q10" s="1515"/>
      <c r="R10" s="1515"/>
      <c r="S10" s="1515"/>
      <c r="T10" s="1516"/>
      <c r="U10" s="306"/>
      <c r="V10" s="306"/>
      <c r="W10" s="308">
        <v>2</v>
      </c>
      <c r="X10" s="306"/>
      <c r="Y10" s="306"/>
      <c r="Z10" s="306"/>
      <c r="AA10" s="382"/>
      <c r="AB10" s="383"/>
      <c r="AC10" s="383"/>
      <c r="AD10" s="308"/>
      <c r="AE10" s="307"/>
      <c r="AF10" s="308"/>
      <c r="AG10" s="306"/>
      <c r="AH10" s="1226">
        <f>AJ10/30</f>
        <v>3</v>
      </c>
      <c r="AI10" s="1227"/>
      <c r="AJ10" s="1517">
        <v>90</v>
      </c>
      <c r="AK10" s="1518"/>
      <c r="AL10" s="1296">
        <f>SUM(AN10:AS10)</f>
        <v>40</v>
      </c>
      <c r="AM10" s="1297"/>
      <c r="AN10" s="1286">
        <v>20</v>
      </c>
      <c r="AO10" s="1286"/>
      <c r="AP10" s="1286"/>
      <c r="AQ10" s="1286"/>
      <c r="AR10" s="1286">
        <v>20</v>
      </c>
      <c r="AS10" s="1286"/>
      <c r="AT10" s="308"/>
      <c r="AU10" s="1259">
        <f>AJ10-AL10</f>
        <v>50</v>
      </c>
      <c r="AV10" s="1254"/>
      <c r="AW10" s="652"/>
      <c r="AX10" s="651">
        <v>2</v>
      </c>
      <c r="AY10" s="650"/>
      <c r="AZ10" s="651"/>
      <c r="BA10" s="650"/>
      <c r="BB10" s="651"/>
      <c r="BC10" s="650"/>
      <c r="BD10" s="320"/>
      <c r="BE10" s="639"/>
      <c r="BF10" s="645">
        <f>AU10/AJ10</f>
        <v>0.5555555555555556</v>
      </c>
      <c r="BG10" s="637">
        <v>3</v>
      </c>
      <c r="BH10" s="637"/>
      <c r="BI10" s="637"/>
      <c r="BJ10" s="637"/>
      <c r="BK10" s="637"/>
      <c r="BL10" s="637"/>
    </row>
    <row r="11" spans="1:64" ht="18" customHeight="1">
      <c r="A11" s="295" t="s">
        <v>308</v>
      </c>
      <c r="B11" s="1455" t="s">
        <v>223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8"/>
      <c r="U11" s="306"/>
      <c r="V11" s="306"/>
      <c r="W11" s="332">
        <v>3</v>
      </c>
      <c r="X11" s="306"/>
      <c r="Y11" s="306"/>
      <c r="Z11" s="306"/>
      <c r="AA11" s="382"/>
      <c r="AB11" s="383"/>
      <c r="AC11" s="383"/>
      <c r="AD11" s="308"/>
      <c r="AE11" s="307"/>
      <c r="AF11" s="308"/>
      <c r="AG11" s="306"/>
      <c r="AH11" s="1234">
        <f>AJ11/30</f>
        <v>3</v>
      </c>
      <c r="AI11" s="1235"/>
      <c r="AJ11" s="1517">
        <v>90</v>
      </c>
      <c r="AK11" s="1518"/>
      <c r="AL11" s="1296">
        <f>SUM(AN11:AS11)</f>
        <v>32</v>
      </c>
      <c r="AM11" s="1297"/>
      <c r="AN11" s="1286">
        <v>16</v>
      </c>
      <c r="AO11" s="1286"/>
      <c r="AP11" s="1286"/>
      <c r="AQ11" s="1286"/>
      <c r="AR11" s="1286">
        <v>16</v>
      </c>
      <c r="AS11" s="1286"/>
      <c r="AT11" s="308"/>
      <c r="AU11" s="1259">
        <f>AJ11-AL11</f>
        <v>58</v>
      </c>
      <c r="AV11" s="1254"/>
      <c r="AW11" s="652"/>
      <c r="AX11" s="651"/>
      <c r="AY11" s="650">
        <v>2</v>
      </c>
      <c r="AZ11" s="651"/>
      <c r="BA11" s="650"/>
      <c r="BB11" s="651"/>
      <c r="BC11" s="650"/>
      <c r="BD11" s="320"/>
      <c r="BE11" s="639"/>
      <c r="BF11" s="645">
        <f>AU11/AJ11</f>
        <v>0.6444444444444445</v>
      </c>
      <c r="BG11" s="637"/>
      <c r="BH11" s="637">
        <v>3</v>
      </c>
      <c r="BI11" s="637"/>
      <c r="BJ11" s="637"/>
      <c r="BK11" s="637" t="s">
        <v>314</v>
      </c>
      <c r="BL11" s="637">
        <v>51</v>
      </c>
    </row>
    <row r="12" spans="1:64" ht="18" customHeight="1">
      <c r="A12" s="295"/>
      <c r="B12" s="1455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8"/>
      <c r="U12" s="306"/>
      <c r="V12" s="306"/>
      <c r="W12" s="308"/>
      <c r="X12" s="306"/>
      <c r="Y12" s="306"/>
      <c r="Z12" s="306"/>
      <c r="AA12" s="382"/>
      <c r="AB12" s="383"/>
      <c r="AC12" s="383"/>
      <c r="AD12" s="308"/>
      <c r="AE12" s="307"/>
      <c r="AF12" s="308"/>
      <c r="AG12" s="306"/>
      <c r="AH12" s="1250"/>
      <c r="AI12" s="1251"/>
      <c r="AJ12" s="1504"/>
      <c r="AK12" s="1505"/>
      <c r="AL12" s="1296"/>
      <c r="AM12" s="1297"/>
      <c r="AN12" s="1286"/>
      <c r="AO12" s="1286"/>
      <c r="AP12" s="1286"/>
      <c r="AQ12" s="1286"/>
      <c r="AR12" s="1286"/>
      <c r="AS12" s="1286"/>
      <c r="AT12" s="308"/>
      <c r="AU12" s="1259"/>
      <c r="AV12" s="1254"/>
      <c r="AW12" s="652"/>
      <c r="AX12" s="651"/>
      <c r="AY12" s="650"/>
      <c r="AZ12" s="651"/>
      <c r="BA12" s="650"/>
      <c r="BB12" s="651"/>
      <c r="BC12" s="650"/>
      <c r="BD12" s="320"/>
      <c r="BE12" s="639"/>
      <c r="BF12" s="645"/>
      <c r="BG12" s="637"/>
      <c r="BH12" s="637"/>
      <c r="BI12" s="637"/>
      <c r="BJ12" s="637"/>
      <c r="BK12" s="637"/>
      <c r="BL12" s="637"/>
    </row>
    <row r="13" spans="1:64" ht="18" customHeight="1">
      <c r="A13" s="295"/>
      <c r="B13" s="1519" t="s">
        <v>317</v>
      </c>
      <c r="C13" s="1520"/>
      <c r="D13" s="1520"/>
      <c r="E13" s="1520"/>
      <c r="F13" s="1520"/>
      <c r="G13" s="1520"/>
      <c r="H13" s="1520"/>
      <c r="I13" s="1520"/>
      <c r="J13" s="1520"/>
      <c r="K13" s="1520"/>
      <c r="L13" s="1520"/>
      <c r="M13" s="1520"/>
      <c r="N13" s="1520"/>
      <c r="O13" s="1520"/>
      <c r="P13" s="1520"/>
      <c r="Q13" s="1520"/>
      <c r="R13" s="1520"/>
      <c r="S13" s="1520"/>
      <c r="T13" s="1521"/>
      <c r="U13" s="306"/>
      <c r="V13" s="306"/>
      <c r="W13" s="308"/>
      <c r="X13" s="306"/>
      <c r="Y13" s="306"/>
      <c r="Z13" s="306"/>
      <c r="AA13" s="382"/>
      <c r="AB13" s="383"/>
      <c r="AC13" s="383"/>
      <c r="AD13" s="308"/>
      <c r="AE13" s="307"/>
      <c r="AF13" s="308"/>
      <c r="AG13" s="306"/>
      <c r="AH13" s="325"/>
      <c r="AI13" s="326"/>
      <c r="AJ13" s="1504"/>
      <c r="AK13" s="1505"/>
      <c r="AL13" s="1296"/>
      <c r="AM13" s="1297"/>
      <c r="AN13" s="1298"/>
      <c r="AO13" s="1503"/>
      <c r="AP13" s="1298"/>
      <c r="AQ13" s="1503"/>
      <c r="AR13" s="1298"/>
      <c r="AS13" s="1503"/>
      <c r="AT13" s="308"/>
      <c r="AU13" s="334"/>
      <c r="AV13" s="327"/>
      <c r="AW13" s="652"/>
      <c r="AX13" s="651"/>
      <c r="AY13" s="650"/>
      <c r="AZ13" s="651"/>
      <c r="BA13" s="650"/>
      <c r="BB13" s="651"/>
      <c r="BC13" s="650"/>
      <c r="BD13" s="320"/>
      <c r="BE13" s="639"/>
      <c r="BF13" s="645"/>
      <c r="BG13" s="637"/>
      <c r="BH13" s="637"/>
      <c r="BI13" s="637"/>
      <c r="BJ13" s="637"/>
      <c r="BK13" s="637"/>
      <c r="BL13" s="637"/>
    </row>
    <row r="14" spans="1:64" ht="18" customHeight="1">
      <c r="A14" s="295" t="s">
        <v>324</v>
      </c>
      <c r="B14" s="1455" t="s">
        <v>304</v>
      </c>
      <c r="C14" s="1515"/>
      <c r="D14" s="1515"/>
      <c r="E14" s="1515"/>
      <c r="F14" s="1515"/>
      <c r="G14" s="1515"/>
      <c r="H14" s="1515"/>
      <c r="I14" s="1515"/>
      <c r="J14" s="1515"/>
      <c r="K14" s="1515"/>
      <c r="L14" s="1515"/>
      <c r="M14" s="1515"/>
      <c r="N14" s="1515"/>
      <c r="O14" s="1515"/>
      <c r="P14" s="1515"/>
      <c r="Q14" s="1515"/>
      <c r="R14" s="1515"/>
      <c r="S14" s="1515"/>
      <c r="T14" s="1516"/>
      <c r="U14" s="306"/>
      <c r="V14" s="306"/>
      <c r="W14" s="308"/>
      <c r="X14" s="306"/>
      <c r="Y14" s="306"/>
      <c r="Z14" s="306"/>
      <c r="AA14" s="382"/>
      <c r="AB14" s="383"/>
      <c r="AC14" s="383"/>
      <c r="AD14" s="308"/>
      <c r="AE14" s="307"/>
      <c r="AF14" s="308"/>
      <c r="AG14" s="306"/>
      <c r="AH14" s="325"/>
      <c r="AI14" s="326"/>
      <c r="AJ14" s="1504"/>
      <c r="AK14" s="1505"/>
      <c r="AL14" s="1296"/>
      <c r="AM14" s="1297"/>
      <c r="AN14" s="1298"/>
      <c r="AO14" s="1503"/>
      <c r="AP14" s="1298"/>
      <c r="AQ14" s="1503"/>
      <c r="AR14" s="1298"/>
      <c r="AS14" s="1503"/>
      <c r="AT14" s="308"/>
      <c r="AU14" s="334"/>
      <c r="AV14" s="327"/>
      <c r="AW14" s="652"/>
      <c r="AX14" s="651"/>
      <c r="AY14" s="650"/>
      <c r="AZ14" s="651"/>
      <c r="BA14" s="650"/>
      <c r="BB14" s="651"/>
      <c r="BC14" s="650"/>
      <c r="BD14" s="320"/>
      <c r="BE14" s="639"/>
      <c r="BF14" s="645"/>
      <c r="BG14" s="637"/>
      <c r="BH14" s="637"/>
      <c r="BI14" s="637"/>
      <c r="BJ14" s="637"/>
      <c r="BK14" s="637"/>
      <c r="BL14" s="637"/>
    </row>
    <row r="15" spans="1:64" ht="18" customHeight="1">
      <c r="A15" s="295" t="s">
        <v>325</v>
      </c>
      <c r="B15" s="1455" t="s">
        <v>303</v>
      </c>
      <c r="C15" s="1515"/>
      <c r="D15" s="1515"/>
      <c r="E15" s="1515"/>
      <c r="F15" s="1515"/>
      <c r="G15" s="1515"/>
      <c r="H15" s="1515"/>
      <c r="I15" s="1515"/>
      <c r="J15" s="1515"/>
      <c r="K15" s="1515"/>
      <c r="L15" s="1515"/>
      <c r="M15" s="1515"/>
      <c r="N15" s="1515"/>
      <c r="O15" s="1515"/>
      <c r="P15" s="1515"/>
      <c r="Q15" s="1515"/>
      <c r="R15" s="1515"/>
      <c r="S15" s="1515"/>
      <c r="T15" s="1516"/>
      <c r="U15" s="306"/>
      <c r="V15" s="306"/>
      <c r="W15" s="308"/>
      <c r="X15" s="306"/>
      <c r="Y15" s="306"/>
      <c r="Z15" s="306"/>
      <c r="AA15" s="382"/>
      <c r="AB15" s="383"/>
      <c r="AC15" s="383"/>
      <c r="AD15" s="308"/>
      <c r="AE15" s="307"/>
      <c r="AF15" s="308"/>
      <c r="AG15" s="306"/>
      <c r="AH15" s="325"/>
      <c r="AI15" s="326"/>
      <c r="AJ15" s="1504"/>
      <c r="AK15" s="1505"/>
      <c r="AL15" s="1296"/>
      <c r="AM15" s="1297"/>
      <c r="AN15" s="1298"/>
      <c r="AO15" s="1503"/>
      <c r="AP15" s="1298"/>
      <c r="AQ15" s="1503"/>
      <c r="AR15" s="1298"/>
      <c r="AS15" s="1503"/>
      <c r="AT15" s="308"/>
      <c r="AU15" s="334"/>
      <c r="AV15" s="327"/>
      <c r="AW15" s="652"/>
      <c r="AX15" s="651"/>
      <c r="AY15" s="650"/>
      <c r="AZ15" s="651"/>
      <c r="BA15" s="650"/>
      <c r="BB15" s="651"/>
      <c r="BC15" s="650"/>
      <c r="BD15" s="320"/>
      <c r="BE15" s="639"/>
      <c r="BF15" s="645"/>
      <c r="BG15" s="637"/>
      <c r="BH15" s="637"/>
      <c r="BI15" s="637"/>
      <c r="BJ15" s="637"/>
      <c r="BK15" s="637"/>
      <c r="BL15" s="637"/>
    </row>
    <row r="16" spans="1:64" ht="18" customHeight="1">
      <c r="A16" s="295" t="s">
        <v>326</v>
      </c>
      <c r="B16" s="1455" t="s">
        <v>302</v>
      </c>
      <c r="C16" s="1515"/>
      <c r="D16" s="1515"/>
      <c r="E16" s="1515"/>
      <c r="F16" s="1515"/>
      <c r="G16" s="1515"/>
      <c r="H16" s="1515"/>
      <c r="I16" s="1515"/>
      <c r="J16" s="1515"/>
      <c r="K16" s="1515"/>
      <c r="L16" s="1515"/>
      <c r="M16" s="1515"/>
      <c r="N16" s="1515"/>
      <c r="O16" s="1515"/>
      <c r="P16" s="1515"/>
      <c r="Q16" s="1515"/>
      <c r="R16" s="1515"/>
      <c r="S16" s="1515"/>
      <c r="T16" s="1516"/>
      <c r="U16" s="306"/>
      <c r="V16" s="306"/>
      <c r="W16" s="308"/>
      <c r="X16" s="306"/>
      <c r="Y16" s="306"/>
      <c r="Z16" s="306"/>
      <c r="AA16" s="382"/>
      <c r="AB16" s="383"/>
      <c r="AC16" s="383"/>
      <c r="AD16" s="308"/>
      <c r="AE16" s="307"/>
      <c r="AF16" s="308"/>
      <c r="AG16" s="306"/>
      <c r="AH16" s="325"/>
      <c r="AI16" s="326"/>
      <c r="AJ16" s="1504"/>
      <c r="AK16" s="1505"/>
      <c r="AL16" s="1296"/>
      <c r="AM16" s="1297"/>
      <c r="AN16" s="1298"/>
      <c r="AO16" s="1503"/>
      <c r="AP16" s="1298"/>
      <c r="AQ16" s="1503"/>
      <c r="AR16" s="1298"/>
      <c r="AS16" s="1503"/>
      <c r="AT16" s="308"/>
      <c r="AU16" s="334"/>
      <c r="AV16" s="327"/>
      <c r="AW16" s="652"/>
      <c r="AX16" s="651"/>
      <c r="AY16" s="650"/>
      <c r="AZ16" s="651"/>
      <c r="BA16" s="650"/>
      <c r="BB16" s="651"/>
      <c r="BC16" s="650"/>
      <c r="BD16" s="320"/>
      <c r="BE16" s="639"/>
      <c r="BF16" s="645"/>
      <c r="BG16" s="637"/>
      <c r="BH16" s="637"/>
      <c r="BI16" s="637"/>
      <c r="BJ16" s="637"/>
      <c r="BK16" s="637"/>
      <c r="BL16" s="637"/>
    </row>
    <row r="17" spans="1:64" ht="18" customHeight="1">
      <c r="A17" s="295" t="s">
        <v>327</v>
      </c>
      <c r="B17" s="1455" t="s">
        <v>301</v>
      </c>
      <c r="C17" s="1515"/>
      <c r="D17" s="1515"/>
      <c r="E17" s="1515"/>
      <c r="F17" s="1515"/>
      <c r="G17" s="1515"/>
      <c r="H17" s="1515"/>
      <c r="I17" s="1515"/>
      <c r="J17" s="1515"/>
      <c r="K17" s="1515"/>
      <c r="L17" s="1515"/>
      <c r="M17" s="1515"/>
      <c r="N17" s="1515"/>
      <c r="O17" s="1515"/>
      <c r="P17" s="1515"/>
      <c r="Q17" s="1515"/>
      <c r="R17" s="1515"/>
      <c r="S17" s="1515"/>
      <c r="T17" s="1516"/>
      <c r="U17" s="306"/>
      <c r="V17" s="306"/>
      <c r="W17" s="308"/>
      <c r="X17" s="306"/>
      <c r="Y17" s="306"/>
      <c r="Z17" s="306"/>
      <c r="AA17" s="382"/>
      <c r="AB17" s="383"/>
      <c r="AC17" s="383"/>
      <c r="AD17" s="308"/>
      <c r="AE17" s="307"/>
      <c r="AF17" s="308"/>
      <c r="AG17" s="306"/>
      <c r="AH17" s="325"/>
      <c r="AI17" s="326"/>
      <c r="AJ17" s="1504"/>
      <c r="AK17" s="1505"/>
      <c r="AL17" s="1296"/>
      <c r="AM17" s="1297"/>
      <c r="AN17" s="1298"/>
      <c r="AO17" s="1503"/>
      <c r="AP17" s="1298"/>
      <c r="AQ17" s="1503"/>
      <c r="AR17" s="1298"/>
      <c r="AS17" s="1503"/>
      <c r="AT17" s="308"/>
      <c r="AU17" s="334"/>
      <c r="AV17" s="327"/>
      <c r="AW17" s="652"/>
      <c r="AX17" s="651"/>
      <c r="AY17" s="650"/>
      <c r="AZ17" s="651"/>
      <c r="BA17" s="650"/>
      <c r="BB17" s="651"/>
      <c r="BC17" s="650"/>
      <c r="BD17" s="320"/>
      <c r="BE17" s="639"/>
      <c r="BF17" s="645"/>
      <c r="BG17" s="637"/>
      <c r="BH17" s="637"/>
      <c r="BI17" s="637"/>
      <c r="BJ17" s="637"/>
      <c r="BK17" s="637"/>
      <c r="BL17" s="637"/>
    </row>
    <row r="18" spans="1:64" ht="18" customHeight="1">
      <c r="A18" s="295" t="s">
        <v>328</v>
      </c>
      <c r="B18" s="1455" t="s">
        <v>300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6"/>
      <c r="U18" s="306"/>
      <c r="V18" s="306"/>
      <c r="W18" s="308"/>
      <c r="X18" s="306"/>
      <c r="Y18" s="306"/>
      <c r="Z18" s="306"/>
      <c r="AA18" s="382"/>
      <c r="AB18" s="383"/>
      <c r="AC18" s="383"/>
      <c r="AD18" s="308"/>
      <c r="AE18" s="307"/>
      <c r="AF18" s="308"/>
      <c r="AG18" s="306"/>
      <c r="AH18" s="325"/>
      <c r="AI18" s="326"/>
      <c r="AJ18" s="1504"/>
      <c r="AK18" s="1505"/>
      <c r="AL18" s="1296"/>
      <c r="AM18" s="1297"/>
      <c r="AN18" s="1298"/>
      <c r="AO18" s="1503"/>
      <c r="AP18" s="1298"/>
      <c r="AQ18" s="1503"/>
      <c r="AR18" s="1298"/>
      <c r="AS18" s="1503"/>
      <c r="AT18" s="308"/>
      <c r="AU18" s="334"/>
      <c r="AV18" s="327"/>
      <c r="AW18" s="652"/>
      <c r="AX18" s="651"/>
      <c r="AY18" s="650"/>
      <c r="AZ18" s="651"/>
      <c r="BA18" s="650"/>
      <c r="BB18" s="651"/>
      <c r="BC18" s="650"/>
      <c r="BD18" s="320"/>
      <c r="BE18" s="639"/>
      <c r="BF18" s="645"/>
      <c r="BG18" s="637"/>
      <c r="BH18" s="637"/>
      <c r="BI18" s="637"/>
      <c r="BJ18" s="637"/>
      <c r="BK18" s="637"/>
      <c r="BL18" s="637"/>
    </row>
    <row r="19" spans="1:64" ht="18" customHeight="1">
      <c r="A19" s="295" t="s">
        <v>329</v>
      </c>
      <c r="B19" s="1455" t="s">
        <v>299</v>
      </c>
      <c r="C19" s="1515"/>
      <c r="D19" s="1515"/>
      <c r="E19" s="1515"/>
      <c r="F19" s="1515"/>
      <c r="G19" s="1515"/>
      <c r="H19" s="1515"/>
      <c r="I19" s="1515"/>
      <c r="J19" s="1515"/>
      <c r="K19" s="1515"/>
      <c r="L19" s="1515"/>
      <c r="M19" s="1515"/>
      <c r="N19" s="1515"/>
      <c r="O19" s="1515"/>
      <c r="P19" s="1515"/>
      <c r="Q19" s="1515"/>
      <c r="R19" s="1515"/>
      <c r="S19" s="1515"/>
      <c r="T19" s="1516"/>
      <c r="U19" s="306"/>
      <c r="V19" s="306"/>
      <c r="W19" s="308"/>
      <c r="X19" s="306"/>
      <c r="Y19" s="306"/>
      <c r="Z19" s="306"/>
      <c r="AA19" s="382"/>
      <c r="AB19" s="383"/>
      <c r="AC19" s="383"/>
      <c r="AD19" s="308"/>
      <c r="AE19" s="307"/>
      <c r="AF19" s="308"/>
      <c r="AG19" s="306"/>
      <c r="AH19" s="325"/>
      <c r="AI19" s="326"/>
      <c r="AJ19" s="1504"/>
      <c r="AK19" s="1505"/>
      <c r="AL19" s="1296"/>
      <c r="AM19" s="1297"/>
      <c r="AN19" s="1298"/>
      <c r="AO19" s="1503"/>
      <c r="AP19" s="1298"/>
      <c r="AQ19" s="1503"/>
      <c r="AR19" s="1298"/>
      <c r="AS19" s="1503"/>
      <c r="AT19" s="308"/>
      <c r="AU19" s="334"/>
      <c r="AV19" s="327"/>
      <c r="AW19" s="652"/>
      <c r="AX19" s="651"/>
      <c r="AY19" s="650"/>
      <c r="AZ19" s="651"/>
      <c r="BA19" s="650"/>
      <c r="BB19" s="651"/>
      <c r="BC19" s="650"/>
      <c r="BD19" s="320"/>
      <c r="BE19" s="639"/>
      <c r="BF19" s="645"/>
      <c r="BG19" s="637"/>
      <c r="BH19" s="637"/>
      <c r="BI19" s="637"/>
      <c r="BJ19" s="637"/>
      <c r="BK19" s="637"/>
      <c r="BL19" s="637"/>
    </row>
    <row r="20" spans="1:64" ht="18" customHeight="1">
      <c r="A20" s="295" t="s">
        <v>330</v>
      </c>
      <c r="B20" s="1455" t="s">
        <v>298</v>
      </c>
      <c r="C20" s="1515"/>
      <c r="D20" s="1515"/>
      <c r="E20" s="1515"/>
      <c r="F20" s="1515"/>
      <c r="G20" s="1515"/>
      <c r="H20" s="1515"/>
      <c r="I20" s="1515"/>
      <c r="J20" s="1515"/>
      <c r="K20" s="1515"/>
      <c r="L20" s="1515"/>
      <c r="M20" s="1515"/>
      <c r="N20" s="1515"/>
      <c r="O20" s="1515"/>
      <c r="P20" s="1515"/>
      <c r="Q20" s="1515"/>
      <c r="R20" s="1515"/>
      <c r="S20" s="1515"/>
      <c r="T20" s="1516"/>
      <c r="U20" s="306"/>
      <c r="V20" s="306"/>
      <c r="W20" s="308"/>
      <c r="X20" s="306"/>
      <c r="Y20" s="306"/>
      <c r="Z20" s="306"/>
      <c r="AA20" s="382"/>
      <c r="AB20" s="383"/>
      <c r="AC20" s="383"/>
      <c r="AD20" s="308"/>
      <c r="AE20" s="307"/>
      <c r="AF20" s="308"/>
      <c r="AG20" s="306"/>
      <c r="AH20" s="325"/>
      <c r="AI20" s="326"/>
      <c r="AJ20" s="1504"/>
      <c r="AK20" s="1505"/>
      <c r="AL20" s="1296"/>
      <c r="AM20" s="1297"/>
      <c r="AN20" s="1298"/>
      <c r="AO20" s="1503"/>
      <c r="AP20" s="1298"/>
      <c r="AQ20" s="1503"/>
      <c r="AR20" s="1298"/>
      <c r="AS20" s="1503"/>
      <c r="AT20" s="308"/>
      <c r="AU20" s="334"/>
      <c r="AV20" s="327"/>
      <c r="AW20" s="652"/>
      <c r="AX20" s="651"/>
      <c r="AY20" s="650"/>
      <c r="AZ20" s="651"/>
      <c r="BA20" s="650"/>
      <c r="BB20" s="651"/>
      <c r="BC20" s="650"/>
      <c r="BD20" s="320"/>
      <c r="BE20" s="639"/>
      <c r="BF20" s="645"/>
      <c r="BG20" s="637"/>
      <c r="BH20" s="637"/>
      <c r="BI20" s="637"/>
      <c r="BJ20" s="637"/>
      <c r="BK20" s="637"/>
      <c r="BL20" s="637"/>
    </row>
    <row r="21" spans="1:64" ht="18" customHeight="1">
      <c r="A21" s="295" t="s">
        <v>331</v>
      </c>
      <c r="B21" s="1455" t="s">
        <v>297</v>
      </c>
      <c r="C21" s="1515"/>
      <c r="D21" s="1515"/>
      <c r="E21" s="1515"/>
      <c r="F21" s="1515"/>
      <c r="G21" s="1515"/>
      <c r="H21" s="1515"/>
      <c r="I21" s="1515"/>
      <c r="J21" s="1515"/>
      <c r="K21" s="1515"/>
      <c r="L21" s="1515"/>
      <c r="M21" s="1515"/>
      <c r="N21" s="1515"/>
      <c r="O21" s="1515"/>
      <c r="P21" s="1515"/>
      <c r="Q21" s="1515"/>
      <c r="R21" s="1515"/>
      <c r="S21" s="1515"/>
      <c r="T21" s="1516"/>
      <c r="U21" s="306"/>
      <c r="V21" s="306"/>
      <c r="W21" s="308"/>
      <c r="X21" s="306"/>
      <c r="Y21" s="306"/>
      <c r="Z21" s="306"/>
      <c r="AA21" s="382"/>
      <c r="AB21" s="383"/>
      <c r="AC21" s="383"/>
      <c r="AD21" s="308"/>
      <c r="AE21" s="307"/>
      <c r="AF21" s="308"/>
      <c r="AG21" s="306"/>
      <c r="AH21" s="325"/>
      <c r="AI21" s="326"/>
      <c r="AJ21" s="1504"/>
      <c r="AK21" s="1505"/>
      <c r="AL21" s="1296"/>
      <c r="AM21" s="1297"/>
      <c r="AN21" s="1298"/>
      <c r="AO21" s="1503"/>
      <c r="AP21" s="1298"/>
      <c r="AQ21" s="1503"/>
      <c r="AR21" s="1298"/>
      <c r="AS21" s="1503"/>
      <c r="AT21" s="308"/>
      <c r="AU21" s="334"/>
      <c r="AV21" s="327"/>
      <c r="AW21" s="652"/>
      <c r="AX21" s="651"/>
      <c r="AY21" s="650"/>
      <c r="AZ21" s="651"/>
      <c r="BA21" s="650"/>
      <c r="BB21" s="651"/>
      <c r="BC21" s="650"/>
      <c r="BD21" s="320"/>
      <c r="BE21" s="639"/>
      <c r="BF21" s="645"/>
      <c r="BG21" s="637"/>
      <c r="BH21" s="637"/>
      <c r="BI21" s="637"/>
      <c r="BJ21" s="637"/>
      <c r="BK21" s="637"/>
      <c r="BL21" s="637"/>
    </row>
    <row r="22" spans="1:64" ht="18" customHeight="1">
      <c r="A22" s="295" t="s">
        <v>332</v>
      </c>
      <c r="B22" s="1455" t="s">
        <v>296</v>
      </c>
      <c r="C22" s="1515"/>
      <c r="D22" s="1515"/>
      <c r="E22" s="1515"/>
      <c r="F22" s="1515"/>
      <c r="G22" s="1515"/>
      <c r="H22" s="1515"/>
      <c r="I22" s="1515"/>
      <c r="J22" s="1515"/>
      <c r="K22" s="1515"/>
      <c r="L22" s="1515"/>
      <c r="M22" s="1515"/>
      <c r="N22" s="1515"/>
      <c r="O22" s="1515"/>
      <c r="P22" s="1515"/>
      <c r="Q22" s="1515"/>
      <c r="R22" s="1515"/>
      <c r="S22" s="1515"/>
      <c r="T22" s="1516"/>
      <c r="U22" s="306"/>
      <c r="V22" s="306"/>
      <c r="W22" s="308"/>
      <c r="X22" s="306"/>
      <c r="Y22" s="306"/>
      <c r="Z22" s="306"/>
      <c r="AA22" s="382"/>
      <c r="AB22" s="383"/>
      <c r="AC22" s="383"/>
      <c r="AD22" s="308"/>
      <c r="AE22" s="307"/>
      <c r="AF22" s="308"/>
      <c r="AG22" s="306"/>
      <c r="AH22" s="325"/>
      <c r="AI22" s="326"/>
      <c r="AJ22" s="1504"/>
      <c r="AK22" s="1505"/>
      <c r="AL22" s="1296"/>
      <c r="AM22" s="1297"/>
      <c r="AN22" s="1298"/>
      <c r="AO22" s="1503"/>
      <c r="AP22" s="1298"/>
      <c r="AQ22" s="1503"/>
      <c r="AR22" s="1298"/>
      <c r="AS22" s="1503"/>
      <c r="AT22" s="308"/>
      <c r="AU22" s="334"/>
      <c r="AV22" s="327"/>
      <c r="AW22" s="652"/>
      <c r="AX22" s="651"/>
      <c r="AY22" s="650"/>
      <c r="AZ22" s="651"/>
      <c r="BA22" s="650"/>
      <c r="BB22" s="651"/>
      <c r="BC22" s="650"/>
      <c r="BD22" s="320"/>
      <c r="BE22" s="639"/>
      <c r="BF22" s="645"/>
      <c r="BG22" s="637"/>
      <c r="BH22" s="637"/>
      <c r="BI22" s="637"/>
      <c r="BJ22" s="637"/>
      <c r="BK22" s="637"/>
      <c r="BL22" s="637"/>
    </row>
    <row r="23" spans="1:64" ht="18.75" customHeight="1">
      <c r="A23" s="731" t="s">
        <v>333</v>
      </c>
      <c r="B23" s="1309" t="s">
        <v>402</v>
      </c>
      <c r="C23" s="1013"/>
      <c r="D23" s="1013"/>
      <c r="E23" s="1013"/>
      <c r="F23" s="1013"/>
      <c r="G23" s="1013"/>
      <c r="H23" s="1013"/>
      <c r="I23" s="1013"/>
      <c r="J23" s="1013"/>
      <c r="K23" s="1013"/>
      <c r="L23" s="1013"/>
      <c r="M23" s="1013"/>
      <c r="N23" s="1013"/>
      <c r="O23" s="1013"/>
      <c r="P23" s="1013"/>
      <c r="Q23" s="1013"/>
      <c r="R23" s="1013"/>
      <c r="S23" s="1013"/>
      <c r="T23" s="1014"/>
      <c r="U23" s="306"/>
      <c r="V23" s="306"/>
      <c r="W23" s="308"/>
      <c r="X23" s="306"/>
      <c r="Y23" s="306"/>
      <c r="Z23" s="306"/>
      <c r="AA23" s="382"/>
      <c r="AB23" s="383"/>
      <c r="AC23" s="383"/>
      <c r="AD23" s="308"/>
      <c r="AE23" s="307"/>
      <c r="AF23" s="308"/>
      <c r="AG23" s="306"/>
      <c r="AH23" s="1250"/>
      <c r="AI23" s="1251"/>
      <c r="AJ23" s="1504"/>
      <c r="AK23" s="1505"/>
      <c r="AL23" s="1296"/>
      <c r="AM23" s="1297"/>
      <c r="AN23" s="1286"/>
      <c r="AO23" s="1286"/>
      <c r="AP23" s="1286"/>
      <c r="AQ23" s="1286"/>
      <c r="AR23" s="1286"/>
      <c r="AS23" s="1286"/>
      <c r="AT23" s="308"/>
      <c r="AU23" s="1259"/>
      <c r="AV23" s="1254"/>
      <c r="AW23" s="652"/>
      <c r="AX23" s="651"/>
      <c r="AY23" s="650"/>
      <c r="AZ23" s="651"/>
      <c r="BA23" s="650"/>
      <c r="BB23" s="651"/>
      <c r="BC23" s="650"/>
      <c r="BD23" s="320"/>
      <c r="BE23" s="639"/>
      <c r="BF23" s="645"/>
      <c r="BG23" s="637"/>
      <c r="BH23" s="637"/>
      <c r="BI23" s="637"/>
      <c r="BJ23" s="637"/>
      <c r="BK23" s="637"/>
      <c r="BL23" s="637"/>
    </row>
    <row r="24" spans="1:64" ht="18" customHeight="1">
      <c r="A24" s="192"/>
      <c r="B24" s="1519" t="s">
        <v>317</v>
      </c>
      <c r="C24" s="1520"/>
      <c r="D24" s="1520"/>
      <c r="E24" s="1520"/>
      <c r="F24" s="1520"/>
      <c r="G24" s="1520"/>
      <c r="H24" s="1520"/>
      <c r="I24" s="1520"/>
      <c r="J24" s="1520"/>
      <c r="K24" s="1520"/>
      <c r="L24" s="1520"/>
      <c r="M24" s="1520"/>
      <c r="N24" s="1520"/>
      <c r="O24" s="1520"/>
      <c r="P24" s="1520"/>
      <c r="Q24" s="1520"/>
      <c r="R24" s="1520"/>
      <c r="S24" s="1520"/>
      <c r="T24" s="1521"/>
      <c r="U24" s="306"/>
      <c r="V24" s="306"/>
      <c r="W24" s="308"/>
      <c r="X24" s="306"/>
      <c r="Y24" s="306"/>
      <c r="Z24" s="306"/>
      <c r="AA24" s="382"/>
      <c r="AB24" s="383"/>
      <c r="AC24" s="383"/>
      <c r="AD24" s="308"/>
      <c r="AE24" s="307"/>
      <c r="AF24" s="308"/>
      <c r="AG24" s="306"/>
      <c r="AH24" s="1250"/>
      <c r="AI24" s="1251"/>
      <c r="AJ24" s="1504"/>
      <c r="AK24" s="1505"/>
      <c r="AL24" s="1296"/>
      <c r="AM24" s="1297"/>
      <c r="AN24" s="1286"/>
      <c r="AO24" s="1286"/>
      <c r="AP24" s="1286"/>
      <c r="AQ24" s="1286"/>
      <c r="AR24" s="1286"/>
      <c r="AS24" s="1286"/>
      <c r="AT24" s="308"/>
      <c r="AU24" s="1259"/>
      <c r="AV24" s="1254"/>
      <c r="AW24" s="652"/>
      <c r="AX24" s="651"/>
      <c r="AY24" s="650"/>
      <c r="AZ24" s="651"/>
      <c r="BA24" s="650"/>
      <c r="BB24" s="651"/>
      <c r="BC24" s="650"/>
      <c r="BD24" s="320"/>
      <c r="BE24" s="639"/>
      <c r="BF24" s="645"/>
      <c r="BG24" s="637"/>
      <c r="BH24" s="637"/>
      <c r="BI24" s="637"/>
      <c r="BJ24" s="637"/>
      <c r="BK24" s="637"/>
      <c r="BL24" s="637"/>
    </row>
    <row r="25" spans="1:64" ht="18" customHeight="1">
      <c r="A25" s="729" t="s">
        <v>310</v>
      </c>
      <c r="B25" s="1522" t="s">
        <v>312</v>
      </c>
      <c r="C25" s="1523"/>
      <c r="D25" s="1523"/>
      <c r="E25" s="1523"/>
      <c r="F25" s="1523"/>
      <c r="G25" s="1523"/>
      <c r="H25" s="1523"/>
      <c r="I25" s="1523"/>
      <c r="J25" s="1523"/>
      <c r="K25" s="1523"/>
      <c r="L25" s="1523"/>
      <c r="M25" s="1523"/>
      <c r="N25" s="1523"/>
      <c r="O25" s="1523"/>
      <c r="P25" s="1523"/>
      <c r="Q25" s="1523"/>
      <c r="R25" s="1523"/>
      <c r="S25" s="1523"/>
      <c r="T25" s="1524"/>
      <c r="U25" s="306"/>
      <c r="V25" s="306"/>
      <c r="W25" s="308"/>
      <c r="X25" s="306"/>
      <c r="Y25" s="306"/>
      <c r="Z25" s="306"/>
      <c r="AA25" s="382"/>
      <c r="AB25" s="383"/>
      <c r="AC25" s="383"/>
      <c r="AD25" s="308"/>
      <c r="AE25" s="307"/>
      <c r="AF25" s="308"/>
      <c r="AG25" s="306"/>
      <c r="AH25" s="1234"/>
      <c r="AI25" s="1235"/>
      <c r="AJ25" s="1504"/>
      <c r="AK25" s="1505"/>
      <c r="AL25" s="1296"/>
      <c r="AM25" s="1297"/>
      <c r="AN25" s="1286"/>
      <c r="AO25" s="1286"/>
      <c r="AP25" s="1286"/>
      <c r="AQ25" s="1286"/>
      <c r="AR25" s="1286"/>
      <c r="AS25" s="1286"/>
      <c r="AT25" s="308"/>
      <c r="AU25" s="1259"/>
      <c r="AV25" s="1254"/>
      <c r="AW25" s="652"/>
      <c r="AX25" s="651"/>
      <c r="AY25" s="650"/>
      <c r="AZ25" s="651"/>
      <c r="BA25" s="650"/>
      <c r="BB25" s="651"/>
      <c r="BC25" s="650"/>
      <c r="BD25" s="320"/>
      <c r="BE25" s="639"/>
      <c r="BF25" s="645"/>
      <c r="BG25" s="637"/>
      <c r="BH25" s="637"/>
      <c r="BI25" s="637"/>
      <c r="BJ25" s="637"/>
      <c r="BK25" s="151"/>
      <c r="BL25" s="637"/>
    </row>
    <row r="26" spans="1:64" ht="18" customHeight="1" thickBot="1">
      <c r="A26" s="730" t="s">
        <v>311</v>
      </c>
      <c r="B26" s="1522" t="s">
        <v>313</v>
      </c>
      <c r="C26" s="1523"/>
      <c r="D26" s="1523"/>
      <c r="E26" s="1523"/>
      <c r="F26" s="1523"/>
      <c r="G26" s="1523"/>
      <c r="H26" s="1523"/>
      <c r="I26" s="1523"/>
      <c r="J26" s="1523"/>
      <c r="K26" s="1523"/>
      <c r="L26" s="1523"/>
      <c r="M26" s="1523"/>
      <c r="N26" s="1523"/>
      <c r="O26" s="1523"/>
      <c r="P26" s="1523"/>
      <c r="Q26" s="1523"/>
      <c r="R26" s="1523"/>
      <c r="S26" s="1523"/>
      <c r="T26" s="1524"/>
      <c r="U26" s="306"/>
      <c r="V26" s="306"/>
      <c r="W26" s="308"/>
      <c r="X26" s="306"/>
      <c r="Y26" s="306"/>
      <c r="Z26" s="306"/>
      <c r="AA26" s="382"/>
      <c r="AB26" s="383"/>
      <c r="AC26" s="383"/>
      <c r="AD26" s="308"/>
      <c r="AE26" s="307"/>
      <c r="AF26" s="308"/>
      <c r="AG26" s="306"/>
      <c r="AH26" s="1234"/>
      <c r="AI26" s="1235"/>
      <c r="AJ26" s="1504"/>
      <c r="AK26" s="1505"/>
      <c r="AL26" s="1296"/>
      <c r="AM26" s="1297"/>
      <c r="AN26" s="1286"/>
      <c r="AO26" s="1286"/>
      <c r="AP26" s="1286"/>
      <c r="AQ26" s="1286"/>
      <c r="AR26" s="1286"/>
      <c r="AS26" s="1286"/>
      <c r="AT26" s="308"/>
      <c r="AU26" s="1259"/>
      <c r="AV26" s="1254"/>
      <c r="AW26" s="652"/>
      <c r="AX26" s="651"/>
      <c r="AY26" s="650"/>
      <c r="AZ26" s="651"/>
      <c r="BA26" s="650"/>
      <c r="BB26" s="651"/>
      <c r="BC26" s="650"/>
      <c r="BD26" s="320"/>
      <c r="BE26" s="639"/>
      <c r="BF26" s="645"/>
      <c r="BG26" s="637"/>
      <c r="BH26" s="637"/>
      <c r="BI26" s="637"/>
      <c r="BJ26" s="637"/>
      <c r="BK26" s="151"/>
      <c r="BL26" s="637"/>
    </row>
    <row r="27" spans="1:64" ht="19.5" customHeight="1" thickBot="1">
      <c r="A27" s="649"/>
      <c r="B27" s="1528" t="s">
        <v>294</v>
      </c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9"/>
      <c r="N27" s="1529"/>
      <c r="O27" s="1529"/>
      <c r="P27" s="1529"/>
      <c r="Q27" s="1529"/>
      <c r="R27" s="1529"/>
      <c r="S27" s="1529"/>
      <c r="T27" s="1529"/>
      <c r="U27" s="1529"/>
      <c r="V27" s="1529"/>
      <c r="W27" s="1529"/>
      <c r="X27" s="1529"/>
      <c r="Y27" s="1529"/>
      <c r="Z27" s="1529"/>
      <c r="AA27" s="1529"/>
      <c r="AB27" s="1529"/>
      <c r="AC27" s="1529"/>
      <c r="AD27" s="1529"/>
      <c r="AE27" s="1529"/>
      <c r="AF27" s="1529"/>
      <c r="AG27" s="1530"/>
      <c r="AH27" s="1531">
        <f>SUM(AH8:AI26)</f>
        <v>6</v>
      </c>
      <c r="AI27" s="1532"/>
      <c r="AJ27" s="1525">
        <f>SUM(AJ8:AK26)</f>
        <v>180</v>
      </c>
      <c r="AK27" s="1526"/>
      <c r="AL27" s="1533">
        <f>SUM(AL8:AM26)</f>
        <v>72</v>
      </c>
      <c r="AM27" s="1525"/>
      <c r="AN27" s="1525">
        <f>SUM(AN8:AO26)</f>
        <v>36</v>
      </c>
      <c r="AO27" s="1525"/>
      <c r="AP27" s="1525">
        <f>SUM(AP8:AQ26)</f>
        <v>0</v>
      </c>
      <c r="AQ27" s="1525"/>
      <c r="AR27" s="1525">
        <f>SUM(AR8:AS26)</f>
        <v>36</v>
      </c>
      <c r="AS27" s="1525"/>
      <c r="AT27" s="648"/>
      <c r="AU27" s="1526">
        <f>SUM(AU8:AV26)</f>
        <v>108</v>
      </c>
      <c r="AV27" s="1527"/>
      <c r="AW27" s="523">
        <f aca="true" t="shared" si="0" ref="AW27:BD27">SUM(AW10:AW26)</f>
        <v>0</v>
      </c>
      <c r="AX27" s="523">
        <f t="shared" si="0"/>
        <v>2</v>
      </c>
      <c r="AY27" s="523">
        <f t="shared" si="0"/>
        <v>2</v>
      </c>
      <c r="AZ27" s="523">
        <f t="shared" si="0"/>
        <v>0</v>
      </c>
      <c r="BA27" s="523">
        <f t="shared" si="0"/>
        <v>0</v>
      </c>
      <c r="BB27" s="523">
        <f t="shared" si="0"/>
        <v>0</v>
      </c>
      <c r="BC27" s="523">
        <f t="shared" si="0"/>
        <v>0</v>
      </c>
      <c r="BD27" s="523">
        <f t="shared" si="0"/>
        <v>0</v>
      </c>
      <c r="BE27" s="639"/>
      <c r="BF27" s="645">
        <f>AU27/AJ27</f>
        <v>0.6</v>
      </c>
      <c r="BG27" s="637"/>
      <c r="BH27" s="637"/>
      <c r="BI27" s="637"/>
      <c r="BJ27" s="637"/>
      <c r="BK27" s="637"/>
      <c r="BL27" s="637"/>
    </row>
    <row r="28" spans="1:64" ht="19.5" customHeight="1" thickBot="1">
      <c r="A28" s="647"/>
      <c r="B28" s="1414" t="s">
        <v>62</v>
      </c>
      <c r="C28" s="1414"/>
      <c r="D28" s="1414"/>
      <c r="E28" s="1414"/>
      <c r="F28" s="1414"/>
      <c r="G28" s="1414"/>
      <c r="H28" s="1414"/>
      <c r="I28" s="1414"/>
      <c r="J28" s="1414"/>
      <c r="K28" s="1414"/>
      <c r="L28" s="1414"/>
      <c r="M28" s="1414"/>
      <c r="N28" s="1414"/>
      <c r="O28" s="1414"/>
      <c r="P28" s="1414"/>
      <c r="Q28" s="1414"/>
      <c r="R28" s="1414"/>
      <c r="S28" s="1414"/>
      <c r="T28" s="1414"/>
      <c r="U28" s="1415"/>
      <c r="V28" s="1415"/>
      <c r="W28" s="1415"/>
      <c r="X28" s="1415"/>
      <c r="Y28" s="1415"/>
      <c r="Z28" s="1415"/>
      <c r="AA28" s="1415"/>
      <c r="AB28" s="449"/>
      <c r="AC28" s="449"/>
      <c r="AD28" s="1415"/>
      <c r="AE28" s="1415"/>
      <c r="AF28" s="450"/>
      <c r="AG28" s="646"/>
      <c r="AH28" s="1536">
        <f>AH27</f>
        <v>6</v>
      </c>
      <c r="AI28" s="1537"/>
      <c r="AJ28" s="1536">
        <f>AJ27</f>
        <v>180</v>
      </c>
      <c r="AK28" s="1537"/>
      <c r="AL28" s="1536">
        <f>AL27</f>
        <v>72</v>
      </c>
      <c r="AM28" s="1537"/>
      <c r="AN28" s="1536">
        <f>AN27</f>
        <v>36</v>
      </c>
      <c r="AO28" s="1537"/>
      <c r="AP28" s="1536">
        <f>AP27</f>
        <v>0</v>
      </c>
      <c r="AQ28" s="1537"/>
      <c r="AR28" s="1536">
        <f>AR27</f>
        <v>36</v>
      </c>
      <c r="AS28" s="1537"/>
      <c r="AT28" s="451"/>
      <c r="AU28" s="1438">
        <f>AU27</f>
        <v>108</v>
      </c>
      <c r="AV28" s="1437"/>
      <c r="AW28" s="452"/>
      <c r="AX28" s="453"/>
      <c r="AY28" s="453"/>
      <c r="AZ28" s="453"/>
      <c r="BA28" s="453"/>
      <c r="BB28" s="454"/>
      <c r="BC28" s="453"/>
      <c r="BD28" s="455"/>
      <c r="BE28" s="639"/>
      <c r="BF28" s="645">
        <f>AU28/AJ28</f>
        <v>0.6</v>
      </c>
      <c r="BG28" s="644">
        <f>SUM(BG8:BG27)</f>
        <v>3</v>
      </c>
      <c r="BH28" s="644">
        <f>SUM(BH8:BH27)</f>
        <v>3</v>
      </c>
      <c r="BI28" s="644">
        <f>SUM(BI8:BI27)</f>
        <v>0</v>
      </c>
      <c r="BJ28" s="644">
        <f>SUM(BJ8:BJ27)</f>
        <v>0</v>
      </c>
      <c r="BK28" s="644">
        <f>SUM(BG28:BJ28)</f>
        <v>6</v>
      </c>
      <c r="BL28" s="637"/>
    </row>
    <row r="29" spans="1:64" ht="18.75" thickBot="1">
      <c r="A29" s="456"/>
      <c r="D29" s="457"/>
      <c r="E29" s="458"/>
      <c r="F29" s="458"/>
      <c r="G29" s="458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1423"/>
      <c r="AG29" s="1423"/>
      <c r="AH29" s="460"/>
      <c r="AI29" s="460"/>
      <c r="AJ29" s="460"/>
      <c r="AK29" s="643"/>
      <c r="AL29" s="1534" t="s">
        <v>63</v>
      </c>
      <c r="AM29" s="1535"/>
      <c r="AN29" s="1535"/>
      <c r="AO29" s="1535"/>
      <c r="AP29" s="1535"/>
      <c r="AQ29" s="1535"/>
      <c r="AR29" s="1535"/>
      <c r="AS29" s="1535"/>
      <c r="AT29" s="1535"/>
      <c r="AU29" s="1535"/>
      <c r="AV29" s="1535"/>
      <c r="AW29" s="642">
        <f aca="true" t="shared" si="1" ref="AW29:BD29">SUM(AW9:AW26)</f>
        <v>0</v>
      </c>
      <c r="AX29" s="642">
        <f t="shared" si="1"/>
        <v>2</v>
      </c>
      <c r="AY29" s="642">
        <f t="shared" si="1"/>
        <v>2</v>
      </c>
      <c r="AZ29" s="642">
        <f t="shared" si="1"/>
        <v>0</v>
      </c>
      <c r="BA29" s="642">
        <f t="shared" si="1"/>
        <v>0</v>
      </c>
      <c r="BB29" s="642">
        <f t="shared" si="1"/>
        <v>0</v>
      </c>
      <c r="BC29" s="642">
        <f t="shared" si="1"/>
        <v>0</v>
      </c>
      <c r="BD29" s="642">
        <f t="shared" si="1"/>
        <v>0</v>
      </c>
      <c r="BE29" s="639"/>
      <c r="BF29" s="638"/>
      <c r="BG29" s="638"/>
      <c r="BH29" s="638"/>
      <c r="BI29" s="638"/>
      <c r="BJ29" s="638"/>
      <c r="BK29" s="637"/>
      <c r="BL29" s="637"/>
    </row>
    <row r="30" spans="1:64" ht="18.75" customHeight="1">
      <c r="A30" s="462"/>
      <c r="D30" s="463"/>
      <c r="E30" s="464"/>
      <c r="F30" s="464"/>
      <c r="G30" s="464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7"/>
      <c r="AG30" s="459"/>
      <c r="AH30" s="468"/>
      <c r="AI30" s="468"/>
      <c r="AJ30" s="468"/>
      <c r="AK30" s="468"/>
      <c r="AL30" s="1426" t="s">
        <v>64</v>
      </c>
      <c r="AM30" s="1429" t="s">
        <v>65</v>
      </c>
      <c r="AN30" s="1430"/>
      <c r="AO30" s="1430"/>
      <c r="AP30" s="1430"/>
      <c r="AQ30" s="1430"/>
      <c r="AR30" s="1430"/>
      <c r="AS30" s="1430"/>
      <c r="AT30" s="1430"/>
      <c r="AU30" s="1430"/>
      <c r="AV30" s="1431"/>
      <c r="AW30" s="471">
        <f>COUNTIF($U$8:$V$27,1)</f>
        <v>0</v>
      </c>
      <c r="AX30" s="471">
        <f>COUNTIF($U$8:$V$27,2)</f>
        <v>0</v>
      </c>
      <c r="AY30" s="471">
        <f>COUNTIF($U$8:$V$27,3)</f>
        <v>0</v>
      </c>
      <c r="AZ30" s="471">
        <f>+COUNTIF($U$8:$V$27,4)</f>
        <v>0</v>
      </c>
      <c r="BA30" s="471">
        <f>COUNTIF($U$8:$V$27,5)</f>
        <v>0</v>
      </c>
      <c r="BB30" s="471">
        <f>COUNTIF($U$8:$V$27,6)</f>
        <v>0</v>
      </c>
      <c r="BC30" s="471">
        <f>COUNTIF($U$8:$V$27,7)</f>
        <v>0</v>
      </c>
      <c r="BD30" s="473">
        <f>COUNTIF($U$8:$V$27,8)</f>
        <v>0</v>
      </c>
      <c r="BE30" s="639"/>
      <c r="BF30" s="638"/>
      <c r="BG30" s="638"/>
      <c r="BH30" s="638"/>
      <c r="BI30" s="638"/>
      <c r="BJ30" s="638"/>
      <c r="BK30" s="637"/>
      <c r="BL30" s="637"/>
    </row>
    <row r="31" spans="1:64" ht="18">
      <c r="A31" s="462"/>
      <c r="D31" s="463"/>
      <c r="E31" s="464"/>
      <c r="F31" s="464"/>
      <c r="G31" s="464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8"/>
      <c r="AI31" s="468"/>
      <c r="AJ31" s="468"/>
      <c r="AK31" s="468"/>
      <c r="AL31" s="1427"/>
      <c r="AM31" s="1432" t="s">
        <v>275</v>
      </c>
      <c r="AN31" s="1433"/>
      <c r="AO31" s="1433"/>
      <c r="AP31" s="1433"/>
      <c r="AQ31" s="1433"/>
      <c r="AR31" s="1433"/>
      <c r="AS31" s="1433"/>
      <c r="AT31" s="1433"/>
      <c r="AU31" s="1433"/>
      <c r="AV31" s="1434"/>
      <c r="AW31" s="641">
        <f>COUNTIF($AB$8:$AC$27,1)</f>
        <v>0</v>
      </c>
      <c r="AX31" s="641">
        <f>COUNTIF($AB$8:$AC$27,2)</f>
        <v>0</v>
      </c>
      <c r="AY31" s="641">
        <f>COUNTIF($AB$8:$AC$27,3)</f>
        <v>0</v>
      </c>
      <c r="AZ31" s="641">
        <f>COUNTIF($AB$8:$AC$27,4)</f>
        <v>0</v>
      </c>
      <c r="BA31" s="641">
        <f>COUNTIF($AB$8:$AC$27,5)</f>
        <v>0</v>
      </c>
      <c r="BB31" s="641">
        <f>COUNTIF($AB$8:$AC$27,6)</f>
        <v>0</v>
      </c>
      <c r="BC31" s="641">
        <f>COUNTIF($AB$8:$AC$27,7)</f>
        <v>0</v>
      </c>
      <c r="BD31" s="640">
        <f>COUNTIF($AB$8:$AC$27,8)</f>
        <v>0</v>
      </c>
      <c r="BE31" s="639"/>
      <c r="BF31" s="638"/>
      <c r="BG31" s="638"/>
      <c r="BH31" s="638"/>
      <c r="BI31" s="638"/>
      <c r="BJ31" s="638"/>
      <c r="BK31" s="637"/>
      <c r="BL31" s="637"/>
    </row>
    <row r="32" spans="1:64" ht="18">
      <c r="A32" s="474"/>
      <c r="D32" s="475"/>
      <c r="E32" s="476"/>
      <c r="F32" s="476"/>
      <c r="G32" s="476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66"/>
      <c r="AG32" s="466"/>
      <c r="AH32" s="478"/>
      <c r="AI32" s="468"/>
      <c r="AJ32" s="468"/>
      <c r="AK32" s="468"/>
      <c r="AL32" s="1427"/>
      <c r="AM32" s="1432" t="s">
        <v>79</v>
      </c>
      <c r="AN32" s="1433"/>
      <c r="AO32" s="1433"/>
      <c r="AP32" s="1433"/>
      <c r="AQ32" s="1433"/>
      <c r="AR32" s="1433"/>
      <c r="AS32" s="1433"/>
      <c r="AT32" s="1433"/>
      <c r="AU32" s="1433"/>
      <c r="AV32" s="1434"/>
      <c r="AW32" s="479">
        <f>COUNTIF($W$8:$AA$27,1)</f>
        <v>0</v>
      </c>
      <c r="AX32" s="479">
        <f>COUNTIF($W$8:$AA$27,2)</f>
        <v>1</v>
      </c>
      <c r="AY32" s="479">
        <f>COUNTIF($W$8:$AA$27,3)</f>
        <v>1</v>
      </c>
      <c r="AZ32" s="479">
        <f>COUNTIF($W$8:$AA$27,4)</f>
        <v>0</v>
      </c>
      <c r="BA32" s="479">
        <f>COUNTIF($W$8:$AA$27,5)</f>
        <v>0</v>
      </c>
      <c r="BB32" s="479">
        <f>COUNTIF($W$8:$AA$27,6)</f>
        <v>0</v>
      </c>
      <c r="BC32" s="479">
        <f>COUNTIF($W$8:$AA$27,7)</f>
        <v>0</v>
      </c>
      <c r="BD32" s="481">
        <f>COUNTIF($W$8:$AA$27,8)</f>
        <v>0</v>
      </c>
      <c r="BE32" s="639"/>
      <c r="BF32" s="638"/>
      <c r="BG32" s="638"/>
      <c r="BH32" s="638"/>
      <c r="BI32" s="638"/>
      <c r="BJ32" s="638"/>
      <c r="BK32" s="637"/>
      <c r="BL32" s="637"/>
    </row>
    <row r="33" spans="1:64" ht="18">
      <c r="A33" s="474"/>
      <c r="D33" s="475"/>
      <c r="E33" s="476"/>
      <c r="F33" s="476"/>
      <c r="G33" s="476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8"/>
      <c r="AI33" s="468"/>
      <c r="AJ33" s="468"/>
      <c r="AK33" s="468"/>
      <c r="AL33" s="1427"/>
      <c r="AM33" s="1432" t="s">
        <v>66</v>
      </c>
      <c r="AN33" s="1433"/>
      <c r="AO33" s="1433"/>
      <c r="AP33" s="1433"/>
      <c r="AQ33" s="1433"/>
      <c r="AR33" s="1433"/>
      <c r="AS33" s="1433"/>
      <c r="AT33" s="1433"/>
      <c r="AU33" s="1433"/>
      <c r="AV33" s="1434"/>
      <c r="AW33" s="479">
        <f>COUNTIF($AD$8:$AE$27,1)</f>
        <v>0</v>
      </c>
      <c r="AX33" s="479">
        <f>COUNTIF($AD$8:$AE$27,2)</f>
        <v>0</v>
      </c>
      <c r="AY33" s="479">
        <f>COUNTIF($AD$8:$AE$27,3)</f>
        <v>0</v>
      </c>
      <c r="AZ33" s="479">
        <f>COUNTIF($AD$8:$AE$27,4)</f>
        <v>0</v>
      </c>
      <c r="BA33" s="479">
        <f>COUNTIF($AD$8:$AE$27,5)</f>
        <v>0</v>
      </c>
      <c r="BB33" s="479">
        <f>COUNTIF($AD$8:$AE$27,6)</f>
        <v>0</v>
      </c>
      <c r="BC33" s="479">
        <f>COUNTIF($AD$8:$AE$27,7)</f>
        <v>0</v>
      </c>
      <c r="BD33" s="481">
        <f>COUNTIF($AD$8:$AE$27,8)</f>
        <v>0</v>
      </c>
      <c r="BE33" s="639"/>
      <c r="BF33" s="638"/>
      <c r="BG33" s="638"/>
      <c r="BH33" s="638"/>
      <c r="BI33" s="638"/>
      <c r="BJ33" s="638"/>
      <c r="BK33" s="637"/>
      <c r="BL33" s="637"/>
    </row>
    <row r="34" spans="1:64" ht="18.75" thickBot="1">
      <c r="A34" s="474"/>
      <c r="D34" s="475"/>
      <c r="E34" s="476"/>
      <c r="F34" s="476"/>
      <c r="G34" s="476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68"/>
      <c r="AI34" s="468"/>
      <c r="AJ34" s="468"/>
      <c r="AK34" s="468"/>
      <c r="AL34" s="1428"/>
      <c r="AM34" s="1440" t="s">
        <v>67</v>
      </c>
      <c r="AN34" s="1441"/>
      <c r="AO34" s="1441"/>
      <c r="AP34" s="1441"/>
      <c r="AQ34" s="1441"/>
      <c r="AR34" s="1441"/>
      <c r="AS34" s="1441"/>
      <c r="AT34" s="1441"/>
      <c r="AU34" s="1441"/>
      <c r="AV34" s="1442"/>
      <c r="AW34" s="482">
        <f>COUNTIF($AF$8:$AG$27,1)</f>
        <v>0</v>
      </c>
      <c r="AX34" s="482">
        <f>COUNTIF($AF$8:$AG$27,2)</f>
        <v>0</v>
      </c>
      <c r="AY34" s="482">
        <f>COUNTIF($AF$8:$AG$27,3)</f>
        <v>0</v>
      </c>
      <c r="AZ34" s="482">
        <f>+COUNTIF($AF$8:$AG$27,4)</f>
        <v>0</v>
      </c>
      <c r="BA34" s="482">
        <f>COUNTIF($AF$8:$AG$27,5)</f>
        <v>0</v>
      </c>
      <c r="BB34" s="482">
        <f>COUNTIF($AF$8:$AG$27,6)</f>
        <v>0</v>
      </c>
      <c r="BC34" s="482">
        <f>COUNTIF($AF$8:$AG$27,7)</f>
        <v>0</v>
      </c>
      <c r="BD34" s="484">
        <f>COUNTIF($AF$8:$AG$27,8)</f>
        <v>0</v>
      </c>
      <c r="BE34" s="639"/>
      <c r="BF34" s="638"/>
      <c r="BG34" s="638"/>
      <c r="BH34" s="638"/>
      <c r="BI34" s="638"/>
      <c r="BJ34" s="638"/>
      <c r="BK34" s="637"/>
      <c r="BL34" s="637"/>
    </row>
    <row r="35" spans="1:63" ht="18.75" hidden="1">
      <c r="A35" s="527"/>
      <c r="B35" s="278"/>
      <c r="C35" s="278"/>
      <c r="D35" s="527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9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1"/>
      <c r="AG35" s="531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K35" s="217"/>
    </row>
    <row r="36" spans="1:63" ht="18.75" customHeight="1" hidden="1">
      <c r="A36" s="1538" t="s">
        <v>278</v>
      </c>
      <c r="B36" s="1539"/>
      <c r="C36" s="1539"/>
      <c r="D36" s="1539"/>
      <c r="E36" s="1539"/>
      <c r="F36" s="1539"/>
      <c r="G36" s="1539"/>
      <c r="H36" s="1539"/>
      <c r="I36" s="1539"/>
      <c r="J36" s="1539"/>
      <c r="K36" s="1539"/>
      <c r="L36" s="1539"/>
      <c r="M36" s="1539"/>
      <c r="N36" s="1539"/>
      <c r="O36" s="1539"/>
      <c r="P36" s="1539"/>
      <c r="Q36" s="1539"/>
      <c r="R36" s="1539"/>
      <c r="S36" s="1539"/>
      <c r="T36" s="1539"/>
      <c r="U36" s="1539"/>
      <c r="V36" s="1539"/>
      <c r="W36" s="1539"/>
      <c r="X36" s="1539"/>
      <c r="Y36" s="1539"/>
      <c r="Z36" s="1539"/>
      <c r="AA36" s="1539"/>
      <c r="AB36" s="1539"/>
      <c r="AC36" s="1539"/>
      <c r="AD36" s="1539"/>
      <c r="AE36" s="1539"/>
      <c r="AF36" s="1539"/>
      <c r="AG36" s="1539"/>
      <c r="AH36" s="1539"/>
      <c r="AI36" s="1539"/>
      <c r="AJ36" s="1539"/>
      <c r="AK36" s="1539"/>
      <c r="AL36" s="1539"/>
      <c r="AM36" s="1539"/>
      <c r="AN36" s="1539"/>
      <c r="AO36" s="1539"/>
      <c r="AP36" s="1539"/>
      <c r="AQ36" s="1539"/>
      <c r="AR36" s="1539"/>
      <c r="AS36" s="1539"/>
      <c r="AT36" s="1539"/>
      <c r="AU36" s="1539"/>
      <c r="AV36" s="1539"/>
      <c r="AW36" s="1539"/>
      <c r="AX36" s="1539"/>
      <c r="AY36" s="1539"/>
      <c r="AZ36" s="1539"/>
      <c r="BA36" s="1539"/>
      <c r="BB36" s="1539"/>
      <c r="BC36" s="1539"/>
      <c r="BD36" s="1540"/>
      <c r="BK36" s="217"/>
    </row>
    <row r="37" spans="1:63" ht="18.75" customHeight="1" hidden="1">
      <c r="A37" s="509">
        <v>1</v>
      </c>
      <c r="B37" s="1469"/>
      <c r="C37" s="1354"/>
      <c r="D37" s="1354"/>
      <c r="E37" s="1354"/>
      <c r="F37" s="1354"/>
      <c r="G37" s="1354"/>
      <c r="H37" s="1354"/>
      <c r="I37" s="1354"/>
      <c r="J37" s="1354"/>
      <c r="K37" s="1354"/>
      <c r="L37" s="1354"/>
      <c r="M37" s="1354"/>
      <c r="N37" s="1354"/>
      <c r="O37" s="1354"/>
      <c r="P37" s="1354"/>
      <c r="Q37" s="1354"/>
      <c r="R37" s="1354"/>
      <c r="S37" s="1354"/>
      <c r="T37" s="1354"/>
      <c r="U37" s="486"/>
      <c r="V37" s="414"/>
      <c r="W37" s="415"/>
      <c r="X37" s="414"/>
      <c r="Y37" s="414"/>
      <c r="Z37" s="414"/>
      <c r="AA37" s="416"/>
      <c r="AB37" s="414"/>
      <c r="AC37" s="414"/>
      <c r="AD37" s="415"/>
      <c r="AE37" s="416"/>
      <c r="AF37" s="534"/>
      <c r="AG37" s="535"/>
      <c r="AH37" s="1470">
        <f aca="true" t="shared" si="2" ref="AH37:AH51">AJ37/30</f>
        <v>0</v>
      </c>
      <c r="AI37" s="1359"/>
      <c r="AJ37" s="1360"/>
      <c r="AK37" s="1471"/>
      <c r="AL37" s="1472">
        <f aca="true" t="shared" si="3" ref="AL37:AL51">SUM(AN37:AS37)</f>
        <v>0</v>
      </c>
      <c r="AM37" s="1235"/>
      <c r="AN37" s="1356"/>
      <c r="AO37" s="1363"/>
      <c r="AP37" s="1356"/>
      <c r="AQ37" s="1363"/>
      <c r="AR37" s="1356"/>
      <c r="AS37" s="1363"/>
      <c r="AT37" s="536"/>
      <c r="AU37" s="1362">
        <f aca="true" t="shared" si="4" ref="AU37:AU51">AJ37-AL37</f>
        <v>0</v>
      </c>
      <c r="AV37" s="1473"/>
      <c r="AW37" s="636"/>
      <c r="AX37" s="490"/>
      <c r="AY37" s="491"/>
      <c r="AZ37" s="490"/>
      <c r="BA37" s="491"/>
      <c r="BB37" s="538"/>
      <c r="BC37" s="491"/>
      <c r="BD37" s="492"/>
      <c r="BK37" s="217"/>
    </row>
    <row r="38" spans="1:63" ht="18" customHeight="1" hidden="1">
      <c r="A38" s="426">
        <v>2</v>
      </c>
      <c r="B38" s="1455"/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493"/>
      <c r="V38" s="398"/>
      <c r="W38" s="421"/>
      <c r="X38" s="398"/>
      <c r="Y38" s="398"/>
      <c r="Z38" s="398"/>
      <c r="AA38" s="390"/>
      <c r="AB38" s="398"/>
      <c r="AC38" s="398"/>
      <c r="AD38" s="421"/>
      <c r="AE38" s="390"/>
      <c r="AF38" s="398"/>
      <c r="AG38" s="539"/>
      <c r="AH38" s="1475">
        <f t="shared" si="2"/>
        <v>0</v>
      </c>
      <c r="AI38" s="1369"/>
      <c r="AJ38" s="1314"/>
      <c r="AK38" s="1476"/>
      <c r="AL38" s="1477">
        <f t="shared" si="3"/>
        <v>0</v>
      </c>
      <c r="AM38" s="1251"/>
      <c r="AN38" s="1372"/>
      <c r="AO38" s="1373"/>
      <c r="AP38" s="1372"/>
      <c r="AQ38" s="1373"/>
      <c r="AR38" s="1372"/>
      <c r="AS38" s="1373"/>
      <c r="AT38" s="503"/>
      <c r="AU38" s="1371">
        <f t="shared" si="4"/>
        <v>0</v>
      </c>
      <c r="AV38" s="1474"/>
      <c r="AW38" s="635"/>
      <c r="AX38" s="357"/>
      <c r="AY38" s="358"/>
      <c r="AZ38" s="357"/>
      <c r="BA38" s="358"/>
      <c r="BB38" s="357"/>
      <c r="BC38" s="358"/>
      <c r="BD38" s="356"/>
      <c r="BK38" s="217"/>
    </row>
    <row r="39" spans="1:63" ht="18" customHeight="1" hidden="1">
      <c r="A39" s="426">
        <v>3</v>
      </c>
      <c r="B39" s="1457"/>
      <c r="C39" s="1366"/>
      <c r="D39" s="1366"/>
      <c r="E39" s="1366"/>
      <c r="F39" s="1366"/>
      <c r="G39" s="1366"/>
      <c r="H39" s="1366"/>
      <c r="I39" s="1366"/>
      <c r="J39" s="1366"/>
      <c r="K39" s="1366"/>
      <c r="L39" s="1366"/>
      <c r="M39" s="1366"/>
      <c r="N39" s="1366"/>
      <c r="O39" s="1366"/>
      <c r="P39" s="1366"/>
      <c r="Q39" s="1366"/>
      <c r="R39" s="1366"/>
      <c r="S39" s="1366"/>
      <c r="T39" s="1366"/>
      <c r="U39" s="493"/>
      <c r="V39" s="398"/>
      <c r="W39" s="421"/>
      <c r="X39" s="398"/>
      <c r="Y39" s="398"/>
      <c r="Z39" s="398"/>
      <c r="AA39" s="390"/>
      <c r="AB39" s="398"/>
      <c r="AC39" s="398"/>
      <c r="AD39" s="421"/>
      <c r="AE39" s="390"/>
      <c r="AF39" s="398"/>
      <c r="AG39" s="539"/>
      <c r="AH39" s="1475">
        <f t="shared" si="2"/>
        <v>0</v>
      </c>
      <c r="AI39" s="1369"/>
      <c r="AJ39" s="1314"/>
      <c r="AK39" s="1476"/>
      <c r="AL39" s="1477">
        <f t="shared" si="3"/>
        <v>0</v>
      </c>
      <c r="AM39" s="1251"/>
      <c r="AN39" s="1372"/>
      <c r="AO39" s="1373"/>
      <c r="AP39" s="1372"/>
      <c r="AQ39" s="1373"/>
      <c r="AR39" s="1478"/>
      <c r="AS39" s="1479"/>
      <c r="AT39" s="503"/>
      <c r="AU39" s="1371">
        <f t="shared" si="4"/>
        <v>0</v>
      </c>
      <c r="AV39" s="1474"/>
      <c r="AW39" s="635"/>
      <c r="AX39" s="541"/>
      <c r="AY39" s="498"/>
      <c r="AZ39" s="541"/>
      <c r="BA39" s="498"/>
      <c r="BB39" s="541"/>
      <c r="BC39" s="498"/>
      <c r="BD39" s="499"/>
      <c r="BK39" s="217"/>
    </row>
    <row r="40" spans="1:63" ht="18" customHeight="1" hidden="1">
      <c r="A40" s="426">
        <v>4</v>
      </c>
      <c r="B40" s="1455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493"/>
      <c r="V40" s="392"/>
      <c r="W40" s="424"/>
      <c r="X40" s="398"/>
      <c r="Y40" s="398"/>
      <c r="Z40" s="398"/>
      <c r="AA40" s="390"/>
      <c r="AB40" s="398"/>
      <c r="AC40" s="398"/>
      <c r="AD40" s="421"/>
      <c r="AE40" s="390"/>
      <c r="AF40" s="398"/>
      <c r="AG40" s="539"/>
      <c r="AH40" s="1475">
        <f t="shared" si="2"/>
        <v>0</v>
      </c>
      <c r="AI40" s="1369"/>
      <c r="AJ40" s="1314"/>
      <c r="AK40" s="1476"/>
      <c r="AL40" s="1477">
        <f t="shared" si="3"/>
        <v>0</v>
      </c>
      <c r="AM40" s="1251"/>
      <c r="AN40" s="1372"/>
      <c r="AO40" s="1373"/>
      <c r="AP40" s="1372"/>
      <c r="AQ40" s="1373"/>
      <c r="AR40" s="1372"/>
      <c r="AS40" s="1373"/>
      <c r="AT40" s="503"/>
      <c r="AU40" s="1371">
        <f t="shared" si="4"/>
        <v>0</v>
      </c>
      <c r="AV40" s="1474"/>
      <c r="AW40" s="635"/>
      <c r="AX40" s="357"/>
      <c r="AY40" s="358"/>
      <c r="AZ40" s="357"/>
      <c r="BA40" s="358"/>
      <c r="BB40" s="357"/>
      <c r="BC40" s="358"/>
      <c r="BD40" s="356"/>
      <c r="BK40" s="217"/>
    </row>
    <row r="41" spans="1:63" ht="18" customHeight="1" hidden="1">
      <c r="A41" s="426">
        <v>5</v>
      </c>
      <c r="B41" s="1380"/>
      <c r="C41" s="1380"/>
      <c r="D41" s="1380"/>
      <c r="E41" s="1380"/>
      <c r="F41" s="1380"/>
      <c r="G41" s="1380"/>
      <c r="H41" s="1380"/>
      <c r="I41" s="1380"/>
      <c r="J41" s="1380"/>
      <c r="K41" s="1380"/>
      <c r="L41" s="1380"/>
      <c r="M41" s="1380"/>
      <c r="N41" s="1380"/>
      <c r="O41" s="1380"/>
      <c r="P41" s="1380"/>
      <c r="Q41" s="1380"/>
      <c r="R41" s="1380"/>
      <c r="S41" s="1380"/>
      <c r="T41" s="1381"/>
      <c r="U41" s="398"/>
      <c r="V41" s="392"/>
      <c r="W41" s="424"/>
      <c r="X41" s="398"/>
      <c r="Y41" s="398"/>
      <c r="Z41" s="398"/>
      <c r="AA41" s="390"/>
      <c r="AB41" s="398"/>
      <c r="AC41" s="398"/>
      <c r="AD41" s="421"/>
      <c r="AE41" s="390"/>
      <c r="AF41" s="398"/>
      <c r="AG41" s="539"/>
      <c r="AH41" s="1475">
        <f t="shared" si="2"/>
        <v>0</v>
      </c>
      <c r="AI41" s="1369"/>
      <c r="AJ41" s="1314"/>
      <c r="AK41" s="1476"/>
      <c r="AL41" s="1477">
        <f t="shared" si="3"/>
        <v>0</v>
      </c>
      <c r="AM41" s="1251"/>
      <c r="AN41" s="1372"/>
      <c r="AO41" s="1373"/>
      <c r="AP41" s="1372"/>
      <c r="AQ41" s="1373"/>
      <c r="AR41" s="1372"/>
      <c r="AS41" s="1373"/>
      <c r="AT41" s="503"/>
      <c r="AU41" s="1371">
        <f t="shared" si="4"/>
        <v>0</v>
      </c>
      <c r="AV41" s="1474"/>
      <c r="AW41" s="635"/>
      <c r="AX41" s="357"/>
      <c r="AY41" s="358"/>
      <c r="AZ41" s="357"/>
      <c r="BA41" s="358"/>
      <c r="BB41" s="357"/>
      <c r="BC41" s="358"/>
      <c r="BD41" s="356"/>
      <c r="BK41" s="217"/>
    </row>
    <row r="42" spans="1:63" ht="18" customHeight="1" hidden="1">
      <c r="A42" s="426">
        <v>6</v>
      </c>
      <c r="B42" s="1386"/>
      <c r="C42" s="1386"/>
      <c r="D42" s="1386"/>
      <c r="E42" s="1386"/>
      <c r="F42" s="1386"/>
      <c r="G42" s="1386"/>
      <c r="H42" s="1386"/>
      <c r="I42" s="1386"/>
      <c r="J42" s="1386"/>
      <c r="K42" s="1386"/>
      <c r="L42" s="1386"/>
      <c r="M42" s="1386"/>
      <c r="N42" s="1386"/>
      <c r="O42" s="1386"/>
      <c r="P42" s="1386"/>
      <c r="Q42" s="1386"/>
      <c r="R42" s="1386"/>
      <c r="S42" s="1386"/>
      <c r="T42" s="1387"/>
      <c r="U42" s="398"/>
      <c r="V42" s="392"/>
      <c r="W42" s="424"/>
      <c r="X42" s="398"/>
      <c r="Y42" s="398"/>
      <c r="Z42" s="398"/>
      <c r="AA42" s="390"/>
      <c r="AB42" s="398"/>
      <c r="AC42" s="398"/>
      <c r="AD42" s="421"/>
      <c r="AE42" s="390"/>
      <c r="AF42" s="398"/>
      <c r="AG42" s="539"/>
      <c r="AH42" s="1475">
        <f t="shared" si="2"/>
        <v>0</v>
      </c>
      <c r="AI42" s="1369"/>
      <c r="AJ42" s="1314"/>
      <c r="AK42" s="1476"/>
      <c r="AL42" s="1477">
        <f t="shared" si="3"/>
        <v>0</v>
      </c>
      <c r="AM42" s="1251"/>
      <c r="AN42" s="1372"/>
      <c r="AO42" s="1373"/>
      <c r="AP42" s="1372"/>
      <c r="AQ42" s="1373"/>
      <c r="AR42" s="1372"/>
      <c r="AS42" s="1373"/>
      <c r="AT42" s="503"/>
      <c r="AU42" s="1371">
        <f t="shared" si="4"/>
        <v>0</v>
      </c>
      <c r="AV42" s="1474"/>
      <c r="AW42" s="635"/>
      <c r="AX42" s="357"/>
      <c r="AY42" s="358"/>
      <c r="AZ42" s="357"/>
      <c r="BA42" s="358"/>
      <c r="BB42" s="357"/>
      <c r="BC42" s="358"/>
      <c r="BD42" s="356"/>
      <c r="BK42" s="217"/>
    </row>
    <row r="43" spans="1:63" ht="18" customHeight="1" hidden="1">
      <c r="A43" s="426">
        <v>7</v>
      </c>
      <c r="B43" s="1386"/>
      <c r="C43" s="1386"/>
      <c r="D43" s="1386"/>
      <c r="E43" s="1386"/>
      <c r="F43" s="1386"/>
      <c r="G43" s="1386"/>
      <c r="H43" s="1386"/>
      <c r="I43" s="1386"/>
      <c r="J43" s="1386"/>
      <c r="K43" s="1386"/>
      <c r="L43" s="1386"/>
      <c r="M43" s="1386"/>
      <c r="N43" s="1386"/>
      <c r="O43" s="1386"/>
      <c r="P43" s="1386"/>
      <c r="Q43" s="1386"/>
      <c r="R43" s="1386"/>
      <c r="S43" s="1386"/>
      <c r="T43" s="1387"/>
      <c r="U43" s="398"/>
      <c r="V43" s="392"/>
      <c r="W43" s="424"/>
      <c r="X43" s="398"/>
      <c r="Y43" s="398"/>
      <c r="Z43" s="398"/>
      <c r="AA43" s="390"/>
      <c r="AB43" s="398"/>
      <c r="AC43" s="398"/>
      <c r="AD43" s="421"/>
      <c r="AE43" s="390"/>
      <c r="AF43" s="398"/>
      <c r="AG43" s="539"/>
      <c r="AH43" s="1475">
        <f t="shared" si="2"/>
        <v>0</v>
      </c>
      <c r="AI43" s="1369"/>
      <c r="AJ43" s="1314"/>
      <c r="AK43" s="1476"/>
      <c r="AL43" s="1477">
        <f t="shared" si="3"/>
        <v>0</v>
      </c>
      <c r="AM43" s="1251"/>
      <c r="AN43" s="1372"/>
      <c r="AO43" s="1373"/>
      <c r="AP43" s="1372"/>
      <c r="AQ43" s="1373"/>
      <c r="AR43" s="1372"/>
      <c r="AS43" s="1373"/>
      <c r="AT43" s="503"/>
      <c r="AU43" s="1371">
        <f t="shared" si="4"/>
        <v>0</v>
      </c>
      <c r="AV43" s="1474"/>
      <c r="AW43" s="635"/>
      <c r="AX43" s="357"/>
      <c r="AY43" s="358"/>
      <c r="AZ43" s="357"/>
      <c r="BA43" s="358"/>
      <c r="BB43" s="357"/>
      <c r="BC43" s="358"/>
      <c r="BD43" s="356"/>
      <c r="BK43" s="217"/>
    </row>
    <row r="44" spans="1:63" ht="18" customHeight="1" hidden="1">
      <c r="A44" s="426">
        <v>8</v>
      </c>
      <c r="B44" s="1386"/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7"/>
      <c r="U44" s="398"/>
      <c r="V44" s="392"/>
      <c r="W44" s="424"/>
      <c r="X44" s="398"/>
      <c r="Y44" s="398"/>
      <c r="Z44" s="398"/>
      <c r="AA44" s="390"/>
      <c r="AB44" s="398"/>
      <c r="AC44" s="398"/>
      <c r="AD44" s="421"/>
      <c r="AE44" s="390"/>
      <c r="AF44" s="398"/>
      <c r="AG44" s="539"/>
      <c r="AH44" s="1475">
        <f t="shared" si="2"/>
        <v>0</v>
      </c>
      <c r="AI44" s="1369"/>
      <c r="AJ44" s="1314"/>
      <c r="AK44" s="1476"/>
      <c r="AL44" s="1477">
        <f t="shared" si="3"/>
        <v>0</v>
      </c>
      <c r="AM44" s="1251"/>
      <c r="AN44" s="1372"/>
      <c r="AO44" s="1373"/>
      <c r="AP44" s="1372"/>
      <c r="AQ44" s="1373"/>
      <c r="AR44" s="1372"/>
      <c r="AS44" s="1373"/>
      <c r="AT44" s="503"/>
      <c r="AU44" s="1371">
        <f t="shared" si="4"/>
        <v>0</v>
      </c>
      <c r="AV44" s="1474"/>
      <c r="AW44" s="635"/>
      <c r="AX44" s="357"/>
      <c r="AY44" s="358"/>
      <c r="AZ44" s="357"/>
      <c r="BA44" s="358"/>
      <c r="BB44" s="357"/>
      <c r="BC44" s="358"/>
      <c r="BD44" s="356"/>
      <c r="BK44" s="217"/>
    </row>
    <row r="45" spans="1:63" ht="18" customHeight="1" hidden="1">
      <c r="A45" s="426">
        <v>9</v>
      </c>
      <c r="B45" s="1386"/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7"/>
      <c r="U45" s="398"/>
      <c r="V45" s="392"/>
      <c r="W45" s="424"/>
      <c r="X45" s="398"/>
      <c r="Y45" s="398"/>
      <c r="Z45" s="398"/>
      <c r="AA45" s="390"/>
      <c r="AB45" s="398"/>
      <c r="AC45" s="398"/>
      <c r="AD45" s="421"/>
      <c r="AE45" s="390"/>
      <c r="AF45" s="398"/>
      <c r="AG45" s="539"/>
      <c r="AH45" s="1475">
        <f t="shared" si="2"/>
        <v>0</v>
      </c>
      <c r="AI45" s="1369"/>
      <c r="AJ45" s="1314"/>
      <c r="AK45" s="1476"/>
      <c r="AL45" s="1477">
        <f t="shared" si="3"/>
        <v>0</v>
      </c>
      <c r="AM45" s="1251"/>
      <c r="AN45" s="1372"/>
      <c r="AO45" s="1373"/>
      <c r="AP45" s="1372"/>
      <c r="AQ45" s="1373"/>
      <c r="AR45" s="1372"/>
      <c r="AS45" s="1373"/>
      <c r="AT45" s="503"/>
      <c r="AU45" s="1371">
        <f t="shared" si="4"/>
        <v>0</v>
      </c>
      <c r="AV45" s="1474"/>
      <c r="AW45" s="635"/>
      <c r="AX45" s="357"/>
      <c r="AY45" s="358"/>
      <c r="AZ45" s="357"/>
      <c r="BA45" s="358"/>
      <c r="BB45" s="357"/>
      <c r="BC45" s="358"/>
      <c r="BD45" s="356"/>
      <c r="BK45" s="217"/>
    </row>
    <row r="46" spans="1:63" ht="18" customHeight="1" hidden="1">
      <c r="A46" s="426">
        <v>10</v>
      </c>
      <c r="B46" s="1386"/>
      <c r="C46" s="1386"/>
      <c r="D46" s="1386"/>
      <c r="E46" s="1386"/>
      <c r="F46" s="1386"/>
      <c r="G46" s="1386"/>
      <c r="H46" s="1386"/>
      <c r="I46" s="1386"/>
      <c r="J46" s="1386"/>
      <c r="K46" s="1386"/>
      <c r="L46" s="1386"/>
      <c r="M46" s="1386"/>
      <c r="N46" s="1386"/>
      <c r="O46" s="1386"/>
      <c r="P46" s="1386"/>
      <c r="Q46" s="1386"/>
      <c r="R46" s="1386"/>
      <c r="S46" s="1386"/>
      <c r="T46" s="1387"/>
      <c r="U46" s="398"/>
      <c r="V46" s="392"/>
      <c r="W46" s="424"/>
      <c r="X46" s="398"/>
      <c r="Y46" s="398"/>
      <c r="Z46" s="398"/>
      <c r="AA46" s="390"/>
      <c r="AB46" s="398"/>
      <c r="AC46" s="398"/>
      <c r="AD46" s="421"/>
      <c r="AE46" s="390"/>
      <c r="AF46" s="398"/>
      <c r="AG46" s="539"/>
      <c r="AH46" s="1475">
        <f t="shared" si="2"/>
        <v>0</v>
      </c>
      <c r="AI46" s="1369"/>
      <c r="AJ46" s="1314"/>
      <c r="AK46" s="1476"/>
      <c r="AL46" s="1477">
        <f t="shared" si="3"/>
        <v>0</v>
      </c>
      <c r="AM46" s="1251"/>
      <c r="AN46" s="1372"/>
      <c r="AO46" s="1373"/>
      <c r="AP46" s="1372"/>
      <c r="AQ46" s="1373"/>
      <c r="AR46" s="421"/>
      <c r="AS46" s="390"/>
      <c r="AT46" s="503"/>
      <c r="AU46" s="1371">
        <f t="shared" si="4"/>
        <v>0</v>
      </c>
      <c r="AV46" s="1474"/>
      <c r="AW46" s="635"/>
      <c r="AX46" s="357"/>
      <c r="AY46" s="358"/>
      <c r="AZ46" s="357"/>
      <c r="BA46" s="358"/>
      <c r="BB46" s="357"/>
      <c r="BC46" s="358"/>
      <c r="BD46" s="356"/>
      <c r="BK46" s="217"/>
    </row>
    <row r="47" spans="1:63" ht="18" customHeight="1" hidden="1">
      <c r="A47" s="426">
        <v>11</v>
      </c>
      <c r="B47" s="1455"/>
      <c r="C47" s="1377"/>
      <c r="D47" s="1377"/>
      <c r="E47" s="1377"/>
      <c r="F47" s="1377"/>
      <c r="G47" s="1377"/>
      <c r="H47" s="1377"/>
      <c r="I47" s="1377"/>
      <c r="J47" s="1377"/>
      <c r="K47" s="1377"/>
      <c r="L47" s="1377"/>
      <c r="M47" s="1377"/>
      <c r="N47" s="1377"/>
      <c r="O47" s="1377"/>
      <c r="P47" s="1377"/>
      <c r="Q47" s="1377"/>
      <c r="R47" s="1377"/>
      <c r="S47" s="1377"/>
      <c r="T47" s="1378"/>
      <c r="U47" s="398"/>
      <c r="V47" s="392"/>
      <c r="W47" s="424"/>
      <c r="X47" s="398"/>
      <c r="Y47" s="398"/>
      <c r="Z47" s="398"/>
      <c r="AA47" s="390"/>
      <c r="AB47" s="398"/>
      <c r="AC47" s="398"/>
      <c r="AD47" s="421"/>
      <c r="AE47" s="390"/>
      <c r="AF47" s="398"/>
      <c r="AG47" s="539"/>
      <c r="AH47" s="1475">
        <f t="shared" si="2"/>
        <v>0</v>
      </c>
      <c r="AI47" s="1369"/>
      <c r="AJ47" s="1314"/>
      <c r="AK47" s="1476"/>
      <c r="AL47" s="1477">
        <f t="shared" si="3"/>
        <v>0</v>
      </c>
      <c r="AM47" s="1251"/>
      <c r="AN47" s="1372"/>
      <c r="AO47" s="1373"/>
      <c r="AP47" s="1372"/>
      <c r="AQ47" s="1373"/>
      <c r="AR47" s="1372"/>
      <c r="AS47" s="1373"/>
      <c r="AT47" s="503"/>
      <c r="AU47" s="1371">
        <f t="shared" si="4"/>
        <v>0</v>
      </c>
      <c r="AV47" s="1474"/>
      <c r="AW47" s="635"/>
      <c r="AX47" s="357"/>
      <c r="AY47" s="358"/>
      <c r="AZ47" s="357"/>
      <c r="BA47" s="358"/>
      <c r="BB47" s="357"/>
      <c r="BC47" s="358"/>
      <c r="BD47" s="356"/>
      <c r="BK47" s="217"/>
    </row>
    <row r="48" spans="1:63" ht="18" customHeight="1" hidden="1">
      <c r="A48" s="426">
        <v>12</v>
      </c>
      <c r="B48" s="1480"/>
      <c r="C48" s="1481"/>
      <c r="D48" s="1481"/>
      <c r="E48" s="1481"/>
      <c r="F48" s="1481"/>
      <c r="G48" s="1481"/>
      <c r="H48" s="1481"/>
      <c r="I48" s="1481"/>
      <c r="J48" s="1481"/>
      <c r="K48" s="1481"/>
      <c r="L48" s="1481"/>
      <c r="M48" s="1481"/>
      <c r="N48" s="1481"/>
      <c r="O48" s="1481"/>
      <c r="P48" s="1481"/>
      <c r="Q48" s="1481"/>
      <c r="R48" s="1481"/>
      <c r="S48" s="1481"/>
      <c r="T48" s="1482"/>
      <c r="U48" s="398"/>
      <c r="V48" s="392"/>
      <c r="W48" s="424"/>
      <c r="X48" s="398"/>
      <c r="Y48" s="398"/>
      <c r="Z48" s="398"/>
      <c r="AA48" s="390"/>
      <c r="AB48" s="398"/>
      <c r="AC48" s="398"/>
      <c r="AD48" s="421"/>
      <c r="AE48" s="390"/>
      <c r="AF48" s="398"/>
      <c r="AG48" s="539"/>
      <c r="AH48" s="1475">
        <f t="shared" si="2"/>
        <v>0</v>
      </c>
      <c r="AI48" s="1369"/>
      <c r="AJ48" s="1314"/>
      <c r="AK48" s="1476"/>
      <c r="AL48" s="1477">
        <f t="shared" si="3"/>
        <v>0</v>
      </c>
      <c r="AM48" s="1251"/>
      <c r="AN48" s="1372"/>
      <c r="AO48" s="1373"/>
      <c r="AP48" s="1372"/>
      <c r="AQ48" s="1373"/>
      <c r="AR48" s="1372"/>
      <c r="AS48" s="1373"/>
      <c r="AT48" s="503"/>
      <c r="AU48" s="1371">
        <f t="shared" si="4"/>
        <v>0</v>
      </c>
      <c r="AV48" s="1474"/>
      <c r="AW48" s="635"/>
      <c r="AX48" s="357"/>
      <c r="AY48" s="358"/>
      <c r="AZ48" s="357"/>
      <c r="BA48" s="358"/>
      <c r="BB48" s="357"/>
      <c r="BC48" s="358"/>
      <c r="BD48" s="356"/>
      <c r="BK48" s="217"/>
    </row>
    <row r="49" spans="1:63" ht="18" customHeight="1" hidden="1">
      <c r="A49" s="426">
        <v>13</v>
      </c>
      <c r="B49" s="1480"/>
      <c r="C49" s="1481"/>
      <c r="D49" s="1481"/>
      <c r="E49" s="1481"/>
      <c r="F49" s="1481"/>
      <c r="G49" s="1481"/>
      <c r="H49" s="1481"/>
      <c r="I49" s="1481"/>
      <c r="J49" s="1481"/>
      <c r="K49" s="1481"/>
      <c r="L49" s="1481"/>
      <c r="M49" s="1481"/>
      <c r="N49" s="1481"/>
      <c r="O49" s="1481"/>
      <c r="P49" s="1481"/>
      <c r="Q49" s="1481"/>
      <c r="R49" s="1481"/>
      <c r="S49" s="1481"/>
      <c r="T49" s="1482"/>
      <c r="U49" s="425"/>
      <c r="V49" s="542"/>
      <c r="W49" s="421"/>
      <c r="X49" s="398"/>
      <c r="Y49" s="398"/>
      <c r="Z49" s="398"/>
      <c r="AA49" s="390"/>
      <c r="AB49" s="398"/>
      <c r="AC49" s="398"/>
      <c r="AD49" s="421"/>
      <c r="AE49" s="390"/>
      <c r="AF49" s="398"/>
      <c r="AG49" s="539"/>
      <c r="AH49" s="1475">
        <f t="shared" si="2"/>
        <v>0</v>
      </c>
      <c r="AI49" s="1369"/>
      <c r="AJ49" s="1314"/>
      <c r="AK49" s="1476"/>
      <c r="AL49" s="1477">
        <f t="shared" si="3"/>
        <v>0</v>
      </c>
      <c r="AM49" s="1251"/>
      <c r="AN49" s="1372"/>
      <c r="AO49" s="1373"/>
      <c r="AP49" s="1372"/>
      <c r="AQ49" s="1373"/>
      <c r="AR49" s="1372"/>
      <c r="AS49" s="1373"/>
      <c r="AT49" s="503"/>
      <c r="AU49" s="1371">
        <f t="shared" si="4"/>
        <v>0</v>
      </c>
      <c r="AV49" s="1474"/>
      <c r="AW49" s="635"/>
      <c r="AX49" s="357"/>
      <c r="AY49" s="358"/>
      <c r="AZ49" s="357"/>
      <c r="BA49" s="358"/>
      <c r="BB49" s="357"/>
      <c r="BC49" s="358"/>
      <c r="BD49" s="356"/>
      <c r="BK49" s="217"/>
    </row>
    <row r="50" spans="1:63" ht="18.75" customHeight="1" hidden="1">
      <c r="A50" s="426">
        <v>14</v>
      </c>
      <c r="B50" s="1455"/>
      <c r="C50" s="1377"/>
      <c r="D50" s="1377"/>
      <c r="E50" s="1377"/>
      <c r="F50" s="1377"/>
      <c r="G50" s="1377"/>
      <c r="H50" s="1377"/>
      <c r="I50" s="1377"/>
      <c r="J50" s="1377"/>
      <c r="K50" s="1377"/>
      <c r="L50" s="1377"/>
      <c r="M50" s="1377"/>
      <c r="N50" s="1377"/>
      <c r="O50" s="1377"/>
      <c r="P50" s="1377"/>
      <c r="Q50" s="1377"/>
      <c r="R50" s="1377"/>
      <c r="S50" s="1377"/>
      <c r="T50" s="1378"/>
      <c r="U50" s="392"/>
      <c r="V50" s="392"/>
      <c r="W50" s="421"/>
      <c r="X50" s="398"/>
      <c r="Y50" s="398"/>
      <c r="Z50" s="398"/>
      <c r="AA50" s="390"/>
      <c r="AB50" s="398"/>
      <c r="AC50" s="398"/>
      <c r="AD50" s="421"/>
      <c r="AE50" s="390"/>
      <c r="AF50" s="398"/>
      <c r="AG50" s="539"/>
      <c r="AH50" s="1475">
        <f t="shared" si="2"/>
        <v>0</v>
      </c>
      <c r="AI50" s="1369"/>
      <c r="AJ50" s="1314"/>
      <c r="AK50" s="1476"/>
      <c r="AL50" s="1477">
        <f t="shared" si="3"/>
        <v>0</v>
      </c>
      <c r="AM50" s="1251"/>
      <c r="AN50" s="1372"/>
      <c r="AO50" s="1373"/>
      <c r="AP50" s="1372"/>
      <c r="AQ50" s="1373"/>
      <c r="AR50" s="1372"/>
      <c r="AS50" s="1373"/>
      <c r="AT50" s="503"/>
      <c r="AU50" s="1371">
        <f t="shared" si="4"/>
        <v>0</v>
      </c>
      <c r="AV50" s="1474"/>
      <c r="AW50" s="634"/>
      <c r="AX50" s="421"/>
      <c r="AY50" s="502"/>
      <c r="AZ50" s="421"/>
      <c r="BA50" s="502"/>
      <c r="BB50" s="421"/>
      <c r="BC50" s="502"/>
      <c r="BD50" s="503"/>
      <c r="BK50" s="217"/>
    </row>
    <row r="51" spans="1:63" ht="18.75" hidden="1" thickBot="1">
      <c r="A51" s="426">
        <v>15</v>
      </c>
      <c r="B51" s="1483"/>
      <c r="C51" s="1484"/>
      <c r="D51" s="1484"/>
      <c r="E51" s="1484"/>
      <c r="F51" s="1484"/>
      <c r="G51" s="1484"/>
      <c r="H51" s="1484"/>
      <c r="I51" s="1484"/>
      <c r="J51" s="1484"/>
      <c r="K51" s="1484"/>
      <c r="L51" s="1484"/>
      <c r="M51" s="1484"/>
      <c r="N51" s="1484"/>
      <c r="O51" s="1484"/>
      <c r="P51" s="1484"/>
      <c r="Q51" s="1484"/>
      <c r="R51" s="1484"/>
      <c r="S51" s="1484"/>
      <c r="T51" s="1484"/>
      <c r="U51" s="544"/>
      <c r="V51" s="545"/>
      <c r="W51" s="405"/>
      <c r="X51" s="406"/>
      <c r="Y51" s="406"/>
      <c r="Z51" s="406"/>
      <c r="AA51" s="546"/>
      <c r="AB51" s="406"/>
      <c r="AC51" s="406"/>
      <c r="AD51" s="405"/>
      <c r="AE51" s="546"/>
      <c r="AF51" s="547"/>
      <c r="AG51" s="548"/>
      <c r="AH51" s="1475">
        <f t="shared" si="2"/>
        <v>0</v>
      </c>
      <c r="AI51" s="1369"/>
      <c r="AJ51" s="1274"/>
      <c r="AK51" s="1485"/>
      <c r="AL51" s="1477">
        <f t="shared" si="3"/>
        <v>0</v>
      </c>
      <c r="AM51" s="1251"/>
      <c r="AN51" s="1486"/>
      <c r="AO51" s="1487"/>
      <c r="AP51" s="1486"/>
      <c r="AQ51" s="1487"/>
      <c r="AR51" s="1486"/>
      <c r="AS51" s="1487"/>
      <c r="AT51" s="363"/>
      <c r="AU51" s="1371">
        <f t="shared" si="4"/>
        <v>0</v>
      </c>
      <c r="AV51" s="1474"/>
      <c r="AW51" s="633"/>
      <c r="AX51" s="308"/>
      <c r="AY51" s="317"/>
      <c r="AZ51" s="308"/>
      <c r="BA51" s="317"/>
      <c r="BB51" s="308"/>
      <c r="BC51" s="317"/>
      <c r="BD51" s="320"/>
      <c r="BK51" s="217"/>
    </row>
    <row r="52" spans="1:63" ht="19.5" customHeight="1" hidden="1">
      <c r="A52" s="520"/>
      <c r="B52" s="1461" t="s">
        <v>279</v>
      </c>
      <c r="C52" s="1462"/>
      <c r="D52" s="1462"/>
      <c r="E52" s="1462"/>
      <c r="F52" s="1462"/>
      <c r="G52" s="1462"/>
      <c r="H52" s="1462"/>
      <c r="I52" s="1462"/>
      <c r="J52" s="1462"/>
      <c r="K52" s="1462"/>
      <c r="L52" s="1462"/>
      <c r="M52" s="1462"/>
      <c r="N52" s="1462"/>
      <c r="O52" s="1462"/>
      <c r="P52" s="1462"/>
      <c r="Q52" s="1462"/>
      <c r="R52" s="1462"/>
      <c r="S52" s="1462"/>
      <c r="T52" s="1463"/>
      <c r="U52" s="550"/>
      <c r="V52" s="551"/>
      <c r="W52" s="551"/>
      <c r="X52" s="551"/>
      <c r="Y52" s="551"/>
      <c r="Z52" s="551"/>
      <c r="AA52" s="551"/>
      <c r="AB52" s="551"/>
      <c r="AC52" s="551"/>
      <c r="AD52" s="551"/>
      <c r="AE52" s="551"/>
      <c r="AF52" s="551"/>
      <c r="AG52" s="551"/>
      <c r="AH52" s="1491">
        <f>SUM(AH37:AI51)</f>
        <v>0</v>
      </c>
      <c r="AI52" s="1492"/>
      <c r="AJ52" s="1493">
        <f>SUM(AJ37:AK51)</f>
        <v>0</v>
      </c>
      <c r="AK52" s="1494"/>
      <c r="AL52" s="1491">
        <f>SUM(AL37:AM51)</f>
        <v>0</v>
      </c>
      <c r="AM52" s="1492"/>
      <c r="AN52" s="1493">
        <f>SUM(AN37:AO51)</f>
        <v>0</v>
      </c>
      <c r="AO52" s="1492"/>
      <c r="AP52" s="1493">
        <f>SUM(AP37:AQ51)</f>
        <v>0</v>
      </c>
      <c r="AQ52" s="1492"/>
      <c r="AR52" s="1493">
        <f>SUM(AR37:AS51)</f>
        <v>0</v>
      </c>
      <c r="AS52" s="1492"/>
      <c r="AT52" s="552"/>
      <c r="AU52" s="1493">
        <f>SUM(AU37:AV51)</f>
        <v>0</v>
      </c>
      <c r="AV52" s="1494"/>
      <c r="AW52" s="632"/>
      <c r="AX52" s="552"/>
      <c r="AY52" s="552"/>
      <c r="AZ52" s="552"/>
      <c r="BA52" s="552"/>
      <c r="BB52" s="552"/>
      <c r="BC52" s="552"/>
      <c r="BD52" s="554"/>
      <c r="BK52" s="217"/>
    </row>
    <row r="53" spans="2:55" ht="18.75">
      <c r="B53" s="68"/>
      <c r="C53" s="68"/>
      <c r="D53" s="385"/>
      <c r="E53" s="560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  <c r="X53" s="556"/>
      <c r="Y53" s="556"/>
      <c r="Z53" s="556"/>
      <c r="AA53" s="556"/>
      <c r="AB53" s="556"/>
      <c r="AC53" s="556"/>
      <c r="AD53" s="556"/>
      <c r="AE53" s="556"/>
      <c r="AF53" s="557"/>
      <c r="AG53" s="557"/>
      <c r="AH53" s="557"/>
      <c r="AI53" s="557"/>
      <c r="AJ53" s="557"/>
      <c r="AK53" s="557"/>
      <c r="AL53" s="558"/>
      <c r="AM53" s="558"/>
      <c r="AN53" s="558"/>
      <c r="AO53" s="558"/>
      <c r="AP53" s="559"/>
      <c r="AQ53" s="559"/>
      <c r="AR53" s="559"/>
      <c r="AS53" s="559"/>
      <c r="AT53" s="385"/>
      <c r="AU53" s="385"/>
      <c r="AV53" s="385"/>
      <c r="AW53" s="385"/>
      <c r="AX53" s="385"/>
      <c r="AY53" s="385"/>
      <c r="AZ53" s="385"/>
      <c r="BA53" s="385"/>
      <c r="BB53" s="385"/>
      <c r="BC53" s="284"/>
    </row>
    <row r="54" spans="2:55" ht="10.5" customHeight="1">
      <c r="B54" s="68"/>
      <c r="C54" s="68"/>
      <c r="D54" s="385"/>
      <c r="E54" s="560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  <c r="AF54" s="557"/>
      <c r="AG54" s="557"/>
      <c r="AH54" s="557"/>
      <c r="AI54" s="557"/>
      <c r="AJ54" s="557"/>
      <c r="AK54" s="557"/>
      <c r="AL54" s="558"/>
      <c r="AM54" s="558"/>
      <c r="AN54" s="558"/>
      <c r="AO54" s="558"/>
      <c r="AP54" s="559"/>
      <c r="AQ54" s="559"/>
      <c r="AR54" s="559"/>
      <c r="AS54" s="559"/>
      <c r="AT54" s="385"/>
      <c r="AU54" s="385"/>
      <c r="AV54" s="385"/>
      <c r="AW54" s="385"/>
      <c r="AX54" s="385"/>
      <c r="AY54" s="385"/>
      <c r="AZ54" s="385"/>
      <c r="BA54" s="385"/>
      <c r="BB54" s="385"/>
      <c r="BC54" s="284"/>
    </row>
    <row r="55" spans="2:56" ht="18.75">
      <c r="B55" s="68"/>
      <c r="C55" s="68"/>
      <c r="D55" s="68"/>
      <c r="E55" s="385"/>
      <c r="F55" s="560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6"/>
      <c r="Z55" s="556"/>
      <c r="AA55" s="556"/>
      <c r="AB55" s="556"/>
      <c r="AC55" s="556"/>
      <c r="AD55" s="556"/>
      <c r="AE55" s="556"/>
      <c r="AF55" s="556"/>
      <c r="AG55" s="557"/>
      <c r="AH55" s="557"/>
      <c r="AI55" s="557"/>
      <c r="AJ55" s="557"/>
      <c r="AK55" s="1495" t="s">
        <v>288</v>
      </c>
      <c r="AL55" s="1495"/>
      <c r="AM55" s="1495"/>
      <c r="AN55" s="1495"/>
      <c r="AO55" s="1495"/>
      <c r="AP55" s="1495"/>
      <c r="AQ55" s="1495"/>
      <c r="AR55" s="1495"/>
      <c r="AS55" s="1495"/>
      <c r="AT55" s="1495"/>
      <c r="AU55" s="1495"/>
      <c r="AV55" s="1495"/>
      <c r="AW55" s="1495"/>
      <c r="AX55" s="1495"/>
      <c r="AY55" s="1495"/>
      <c r="AZ55" s="1495"/>
      <c r="BA55" s="1495"/>
      <c r="BB55" s="385"/>
      <c r="BC55" s="385"/>
      <c r="BD55" s="284"/>
    </row>
    <row r="56" spans="2:56" ht="18" customHeight="1">
      <c r="B56" s="68"/>
      <c r="C56" s="68"/>
      <c r="D56" s="68"/>
      <c r="E56" s="385"/>
      <c r="F56" s="560"/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6"/>
      <c r="T56" s="556"/>
      <c r="U56" s="556"/>
      <c r="V56" s="556"/>
      <c r="W56" s="556"/>
      <c r="X56" s="556"/>
      <c r="Y56" s="556"/>
      <c r="Z56" s="556"/>
      <c r="AA56" s="556"/>
      <c r="AB56" s="556"/>
      <c r="AC56" s="556"/>
      <c r="AD56" s="556"/>
      <c r="AE56" s="556"/>
      <c r="AF56" s="556"/>
      <c r="AG56" s="557"/>
      <c r="AH56" s="557"/>
      <c r="AI56" s="557"/>
      <c r="AJ56" s="557"/>
      <c r="AK56" s="1496" t="s">
        <v>280</v>
      </c>
      <c r="AL56" s="1496"/>
      <c r="AM56" s="1496"/>
      <c r="AN56" s="1496"/>
      <c r="AO56" s="1496"/>
      <c r="AP56" s="1496"/>
      <c r="AQ56" s="1496"/>
      <c r="AR56" s="1496"/>
      <c r="AS56" s="1496"/>
      <c r="AT56" s="1496"/>
      <c r="AU56" s="562"/>
      <c r="AV56" s="562"/>
      <c r="AW56" s="562"/>
      <c r="AX56" s="562"/>
      <c r="AY56" s="562"/>
      <c r="AZ56" s="562"/>
      <c r="BA56" s="562"/>
      <c r="BB56" s="385"/>
      <c r="BC56" s="385"/>
      <c r="BD56" s="284"/>
    </row>
    <row r="57" spans="2:56" ht="18.75">
      <c r="B57" s="68"/>
      <c r="C57" s="68"/>
      <c r="D57" s="1497" t="s">
        <v>75</v>
      </c>
      <c r="E57" s="1497"/>
      <c r="F57" s="1497"/>
      <c r="G57" s="1497"/>
      <c r="H57" s="1497"/>
      <c r="I57" s="1497"/>
      <c r="J57" s="1497"/>
      <c r="K57" s="1497"/>
      <c r="L57" s="1497"/>
      <c r="M57" s="1497"/>
      <c r="N57" s="1497"/>
      <c r="O57" s="564"/>
      <c r="P57" s="565"/>
      <c r="Q57" s="565"/>
      <c r="R57" s="565"/>
      <c r="S57" s="565"/>
      <c r="T57" s="565"/>
      <c r="U57" s="565"/>
      <c r="V57" s="565"/>
      <c r="W57" s="566" t="s">
        <v>74</v>
      </c>
      <c r="X57" s="72"/>
      <c r="Y57" s="72"/>
      <c r="Z57" s="72"/>
      <c r="AA57" s="72"/>
      <c r="AB57" s="567"/>
      <c r="AC57" s="567"/>
      <c r="AD57" s="567"/>
      <c r="AE57" s="567"/>
      <c r="AF57" s="568"/>
      <c r="AG57" s="568"/>
      <c r="AH57" s="568"/>
      <c r="AI57" s="568"/>
      <c r="AJ57" s="568"/>
      <c r="AK57" s="569" t="s">
        <v>281</v>
      </c>
      <c r="AL57" s="562"/>
      <c r="AM57" s="570"/>
      <c r="AN57" s="562"/>
      <c r="AO57" s="562"/>
      <c r="AP57" s="562"/>
      <c r="AQ57" s="571"/>
      <c r="AR57" s="571"/>
      <c r="AS57" s="571"/>
      <c r="AT57" s="572"/>
      <c r="AU57" s="572"/>
      <c r="AV57" s="572"/>
      <c r="AW57" s="573"/>
      <c r="AX57" s="574" t="s">
        <v>289</v>
      </c>
      <c r="AY57" s="85"/>
      <c r="AZ57" s="575"/>
      <c r="BA57" s="575"/>
      <c r="BB57" s="568"/>
      <c r="BC57" s="568"/>
      <c r="BD57" s="576"/>
    </row>
    <row r="58" spans="2:56" ht="18.75">
      <c r="B58" s="68"/>
      <c r="C58" s="68"/>
      <c r="D58" s="1498" t="s">
        <v>76</v>
      </c>
      <c r="E58" s="1498"/>
      <c r="F58" s="1498"/>
      <c r="G58" s="1498"/>
      <c r="H58" s="1498"/>
      <c r="I58" s="1498"/>
      <c r="J58" s="1498"/>
      <c r="K58" s="1498"/>
      <c r="L58" s="1498"/>
      <c r="M58" s="1498"/>
      <c r="N58" s="578"/>
      <c r="O58" s="578"/>
      <c r="P58" s="579"/>
      <c r="Q58" s="578"/>
      <c r="R58" s="580" t="s">
        <v>68</v>
      </c>
      <c r="S58" s="580"/>
      <c r="T58" s="580"/>
      <c r="U58" s="580"/>
      <c r="V58" s="580"/>
      <c r="W58" s="580"/>
      <c r="X58" s="1499"/>
      <c r="Y58" s="1499"/>
      <c r="Z58" s="580"/>
      <c r="AA58" s="580"/>
      <c r="AB58" s="568"/>
      <c r="AC58" s="568"/>
      <c r="AD58" s="568"/>
      <c r="AE58" s="568"/>
      <c r="AF58" s="581"/>
      <c r="AG58" s="581"/>
      <c r="AH58" s="559"/>
      <c r="AI58" s="559"/>
      <c r="AJ58" s="560"/>
      <c r="AK58" s="562"/>
      <c r="AL58" s="562"/>
      <c r="AM58" s="562"/>
      <c r="AN58" s="562"/>
      <c r="AO58" s="562"/>
      <c r="AP58" s="562"/>
      <c r="AQ58" s="561"/>
      <c r="AR58" s="580"/>
      <c r="AS58" s="561"/>
      <c r="AT58" s="1488" t="s">
        <v>68</v>
      </c>
      <c r="AU58" s="1488"/>
      <c r="AV58" s="1488"/>
      <c r="AW58" s="582"/>
      <c r="AX58" s="582"/>
      <c r="AY58" s="1488" t="s">
        <v>69</v>
      </c>
      <c r="AZ58" s="1488"/>
      <c r="BA58" s="1488"/>
      <c r="BB58" s="559"/>
      <c r="BC58" s="560"/>
      <c r="BD58" s="583"/>
    </row>
    <row r="59" spans="2:56" ht="18.75">
      <c r="B59" s="68"/>
      <c r="C59" s="68"/>
      <c r="D59" s="68"/>
      <c r="E59" s="584"/>
      <c r="F59" s="585"/>
      <c r="G59" s="586"/>
      <c r="H59" s="578"/>
      <c r="I59" s="578"/>
      <c r="J59" s="578"/>
      <c r="K59" s="578"/>
      <c r="L59" s="578"/>
      <c r="M59" s="578"/>
      <c r="N59" s="578"/>
      <c r="O59" s="578"/>
      <c r="P59" s="579"/>
      <c r="Q59" s="578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1"/>
      <c r="AC59" s="581"/>
      <c r="AD59" s="581"/>
      <c r="AE59" s="581"/>
      <c r="AF59" s="559"/>
      <c r="AG59" s="559"/>
      <c r="AH59" s="559"/>
      <c r="AI59" s="559"/>
      <c r="AJ59" s="560"/>
      <c r="AK59" s="562"/>
      <c r="AL59" s="562"/>
      <c r="AM59" s="562"/>
      <c r="AN59" s="562"/>
      <c r="AO59" s="562"/>
      <c r="AP59" s="562"/>
      <c r="AQ59" s="562"/>
      <c r="AR59" s="562"/>
      <c r="AS59" s="562"/>
      <c r="AT59" s="588"/>
      <c r="AU59" s="588"/>
      <c r="AV59" s="588"/>
      <c r="AW59" s="588"/>
      <c r="AX59" s="588"/>
      <c r="AY59" s="588"/>
      <c r="AZ59" s="588"/>
      <c r="BA59" s="588"/>
      <c r="BB59" s="587"/>
      <c r="BC59" s="587"/>
      <c r="BD59" s="477"/>
    </row>
    <row r="60" spans="2:56" ht="18.75">
      <c r="B60" s="68"/>
      <c r="C60" s="68"/>
      <c r="D60" s="1502" t="s">
        <v>157</v>
      </c>
      <c r="E60" s="1502"/>
      <c r="F60" s="1502"/>
      <c r="G60" s="1502"/>
      <c r="H60" s="1502"/>
      <c r="I60" s="1502"/>
      <c r="J60" s="1502"/>
      <c r="K60" s="1502"/>
      <c r="L60" s="1502"/>
      <c r="M60" s="1502"/>
      <c r="N60" s="1502"/>
      <c r="O60" s="564"/>
      <c r="P60" s="565"/>
      <c r="Q60" s="565"/>
      <c r="R60" s="565"/>
      <c r="S60" s="565"/>
      <c r="T60" s="565"/>
      <c r="U60" s="565"/>
      <c r="V60" s="565"/>
      <c r="W60" s="566" t="s">
        <v>282</v>
      </c>
      <c r="X60" s="72"/>
      <c r="Y60" s="72"/>
      <c r="Z60" s="72"/>
      <c r="AA60" s="72"/>
      <c r="AB60" s="565"/>
      <c r="AC60" s="565"/>
      <c r="AD60" s="565"/>
      <c r="AE60" s="565"/>
      <c r="AF60" s="590"/>
      <c r="AG60" s="591"/>
      <c r="AH60" s="591"/>
      <c r="AI60" s="591"/>
      <c r="AJ60" s="591"/>
      <c r="AK60" s="592" t="s">
        <v>290</v>
      </c>
      <c r="AL60" s="593"/>
      <c r="AM60" s="593"/>
      <c r="AN60" s="593"/>
      <c r="AO60" s="593"/>
      <c r="AP60" s="593"/>
      <c r="AQ60" s="593"/>
      <c r="AR60" s="594"/>
      <c r="AS60" s="595"/>
      <c r="AT60" s="572"/>
      <c r="AU60" s="572"/>
      <c r="AV60" s="572"/>
      <c r="AW60" s="573"/>
      <c r="AX60" s="574" t="s">
        <v>291</v>
      </c>
      <c r="AY60" s="85"/>
      <c r="AZ60" s="575"/>
      <c r="BA60" s="575"/>
      <c r="BB60" s="568"/>
      <c r="BC60" s="568"/>
      <c r="BD60" s="576"/>
    </row>
    <row r="61" spans="2:56" ht="18.75">
      <c r="B61" s="68"/>
      <c r="C61" s="68"/>
      <c r="D61" s="1502"/>
      <c r="E61" s="1502"/>
      <c r="F61" s="1502"/>
      <c r="G61" s="1502"/>
      <c r="H61" s="1502"/>
      <c r="I61" s="1502"/>
      <c r="J61" s="578"/>
      <c r="K61" s="578"/>
      <c r="L61" s="578"/>
      <c r="M61" s="578"/>
      <c r="N61" s="578"/>
      <c r="O61" s="578"/>
      <c r="P61" s="579"/>
      <c r="Q61" s="578"/>
      <c r="R61" s="580" t="s">
        <v>68</v>
      </c>
      <c r="S61" s="580"/>
      <c r="T61" s="580"/>
      <c r="U61" s="580"/>
      <c r="V61" s="580"/>
      <c r="W61" s="580"/>
      <c r="X61" s="1499"/>
      <c r="Y61" s="1499"/>
      <c r="Z61" s="580"/>
      <c r="AA61" s="580"/>
      <c r="AB61" s="568"/>
      <c r="AC61" s="568"/>
      <c r="AD61" s="568"/>
      <c r="AE61" s="568"/>
      <c r="AF61" s="590"/>
      <c r="AG61" s="590"/>
      <c r="AH61" s="596"/>
      <c r="AI61" s="559"/>
      <c r="AJ61" s="560"/>
      <c r="AK61" s="597"/>
      <c r="AL61" s="597"/>
      <c r="AM61" s="597"/>
      <c r="AN61" s="597"/>
      <c r="AO61" s="597"/>
      <c r="AP61" s="597"/>
      <c r="AQ61" s="598"/>
      <c r="AR61" s="599"/>
      <c r="AS61" s="600"/>
      <c r="AT61" s="1488" t="s">
        <v>68</v>
      </c>
      <c r="AU61" s="1488"/>
      <c r="AV61" s="1488"/>
      <c r="AW61" s="582"/>
      <c r="AX61" s="582"/>
      <c r="AY61" s="582"/>
      <c r="AZ61" s="582" t="s">
        <v>69</v>
      </c>
      <c r="BA61" s="582"/>
      <c r="BB61" s="580"/>
      <c r="BC61" s="580"/>
      <c r="BD61" s="601"/>
    </row>
    <row r="64" spans="4:55" ht="18">
      <c r="D64" s="870" t="s">
        <v>80</v>
      </c>
      <c r="E64" s="870"/>
      <c r="F64" s="870"/>
      <c r="G64" s="870"/>
      <c r="H64" s="870"/>
      <c r="I64" s="870"/>
      <c r="J64" s="870"/>
      <c r="K64" s="870"/>
      <c r="L64" s="870"/>
      <c r="M64" s="870"/>
      <c r="N64" s="870"/>
      <c r="O64" s="870"/>
      <c r="P64" s="870"/>
      <c r="Q64" s="870"/>
      <c r="R64" s="870"/>
      <c r="S64" s="870"/>
      <c r="AK64" s="602" t="s">
        <v>283</v>
      </c>
      <c r="AL64" s="603"/>
      <c r="AM64" s="603"/>
      <c r="AN64" s="603"/>
      <c r="AO64" s="603"/>
      <c r="AP64" s="603"/>
      <c r="AQ64" s="603"/>
      <c r="AR64" s="604"/>
      <c r="AS64" s="605"/>
      <c r="AT64" s="606"/>
      <c r="AU64" s="606"/>
      <c r="AV64" s="606"/>
      <c r="AW64" s="607"/>
      <c r="AX64" s="607"/>
      <c r="AY64" s="608" t="s">
        <v>292</v>
      </c>
      <c r="AZ64" s="609"/>
      <c r="BA64" s="609"/>
      <c r="BB64" s="610"/>
      <c r="BC64" s="611"/>
    </row>
    <row r="65" spans="4:55" ht="18">
      <c r="D65" s="871" t="s">
        <v>284</v>
      </c>
      <c r="E65" s="871"/>
      <c r="F65" s="871"/>
      <c r="G65" s="871"/>
      <c r="H65" s="871"/>
      <c r="I65" s="871"/>
      <c r="J65" s="871"/>
      <c r="K65" s="871"/>
      <c r="L65" s="871"/>
      <c r="M65" s="871"/>
      <c r="N65" s="871"/>
      <c r="O65" s="871"/>
      <c r="P65" s="871"/>
      <c r="Q65" s="871"/>
      <c r="R65" s="871"/>
      <c r="S65" s="612"/>
      <c r="T65" s="612"/>
      <c r="U65" s="612"/>
      <c r="V65" s="612"/>
      <c r="W65" s="612"/>
      <c r="X65" s="612"/>
      <c r="Y65" s="612"/>
      <c r="Z65" s="612"/>
      <c r="AA65" s="612"/>
      <c r="AB65" s="612"/>
      <c r="AC65" s="612"/>
      <c r="AD65" s="612"/>
      <c r="AE65" s="612"/>
      <c r="AK65" s="613"/>
      <c r="AL65" s="613"/>
      <c r="AM65" s="613"/>
      <c r="AN65" s="613"/>
      <c r="AO65" s="613"/>
      <c r="AP65" s="613"/>
      <c r="AQ65" s="614"/>
      <c r="AR65" s="615"/>
      <c r="AS65" s="616"/>
      <c r="AT65" s="617"/>
      <c r="AU65" s="618" t="s">
        <v>68</v>
      </c>
      <c r="AV65" s="617"/>
      <c r="AW65" s="617"/>
      <c r="AX65" s="617"/>
      <c r="AY65" s="617"/>
      <c r="AZ65" s="619" t="s">
        <v>69</v>
      </c>
      <c r="BA65" s="617"/>
      <c r="BB65" s="617"/>
      <c r="BC65" s="620"/>
    </row>
    <row r="67" spans="4:31" ht="18">
      <c r="D67" s="621" t="s">
        <v>81</v>
      </c>
      <c r="E67" s="621"/>
      <c r="F67" s="621"/>
      <c r="G67" s="621"/>
      <c r="H67" s="621"/>
      <c r="I67" s="621"/>
      <c r="J67" s="621"/>
      <c r="K67" s="621"/>
      <c r="P67" s="124"/>
      <c r="Q67" s="124"/>
      <c r="R67" s="124"/>
      <c r="S67" s="124"/>
      <c r="T67" s="124"/>
      <c r="U67" s="201"/>
      <c r="V67" s="201"/>
      <c r="W67" s="622" t="s">
        <v>82</v>
      </c>
      <c r="X67" s="622"/>
      <c r="Y67" s="622"/>
      <c r="Z67" s="622"/>
      <c r="AA67" s="124"/>
      <c r="AB67" s="124"/>
      <c r="AC67" s="124"/>
      <c r="AD67" s="124"/>
      <c r="AE67" s="124"/>
    </row>
    <row r="68" spans="17:27" ht="18">
      <c r="Q68" s="578"/>
      <c r="R68" s="580" t="s">
        <v>68</v>
      </c>
      <c r="S68" s="580"/>
      <c r="T68" s="580"/>
      <c r="U68" s="580"/>
      <c r="V68" s="580"/>
      <c r="W68" s="580"/>
      <c r="X68" s="1499"/>
      <c r="Y68" s="1499"/>
      <c r="Z68" s="580"/>
      <c r="AA68" s="580"/>
    </row>
    <row r="72" ht="12.75">
      <c r="AK72" s="278"/>
    </row>
  </sheetData>
  <sheetProtection/>
  <protectedRanges>
    <protectedRange sqref="AN37:AT51" name="Диапазон12"/>
    <protectedRange password="CC6F" sqref="BC5:BD6" name="Диапазон1"/>
    <protectedRange sqref="BG8:BK22 BG27:BK52 BG23:BJ26" name="Диапазон3"/>
    <protectedRange sqref="AW37:BD52" name="Диапазон8"/>
    <protectedRange sqref="B37:AG51" name="Диапазон10"/>
    <protectedRange sqref="BK23:BK24" name="Диапазон3_1"/>
    <protectedRange sqref="BK25:BK26" name="Диапазон3_1_1"/>
  </protectedRanges>
  <mergeCells count="329">
    <mergeCell ref="AY58:BA58"/>
    <mergeCell ref="D60:N60"/>
    <mergeCell ref="D61:I61"/>
    <mergeCell ref="X61:Y61"/>
    <mergeCell ref="AT61:AV61"/>
    <mergeCell ref="AK55:BA55"/>
    <mergeCell ref="AK56:AT56"/>
    <mergeCell ref="D57:N57"/>
    <mergeCell ref="D58:M58"/>
    <mergeCell ref="X58:Y58"/>
    <mergeCell ref="AT58:AV58"/>
    <mergeCell ref="D64:S64"/>
    <mergeCell ref="D65:R65"/>
    <mergeCell ref="B22:T22"/>
    <mergeCell ref="B13:T13"/>
    <mergeCell ref="B14:T14"/>
    <mergeCell ref="B15:T15"/>
    <mergeCell ref="B16:T16"/>
    <mergeCell ref="B17:T17"/>
    <mergeCell ref="B18:T18"/>
    <mergeCell ref="B19:T19"/>
    <mergeCell ref="AR52:AS52"/>
    <mergeCell ref="AU52:AV52"/>
    <mergeCell ref="AN52:AO52"/>
    <mergeCell ref="AP52:AQ52"/>
    <mergeCell ref="AR50:AS50"/>
    <mergeCell ref="AU50:AV50"/>
    <mergeCell ref="B51:T51"/>
    <mergeCell ref="AH51:AI51"/>
    <mergeCell ref="AN51:AO51"/>
    <mergeCell ref="AP51:AQ51"/>
    <mergeCell ref="B52:T52"/>
    <mergeCell ref="AH52:AI52"/>
    <mergeCell ref="AJ52:AK52"/>
    <mergeCell ref="AL52:AM52"/>
    <mergeCell ref="AJ51:AK51"/>
    <mergeCell ref="AL51:AM51"/>
    <mergeCell ref="AR49:AS49"/>
    <mergeCell ref="AU49:AV49"/>
    <mergeCell ref="AR51:AS51"/>
    <mergeCell ref="AU51:AV51"/>
    <mergeCell ref="B50:T50"/>
    <mergeCell ref="AH50:AI50"/>
    <mergeCell ref="AJ50:AK50"/>
    <mergeCell ref="AL50:AM50"/>
    <mergeCell ref="AN50:AO50"/>
    <mergeCell ref="AP50:AQ50"/>
    <mergeCell ref="B49:T49"/>
    <mergeCell ref="AH49:AI49"/>
    <mergeCell ref="AJ49:AK49"/>
    <mergeCell ref="AL49:AM49"/>
    <mergeCell ref="AN49:AO49"/>
    <mergeCell ref="AP49:AQ49"/>
    <mergeCell ref="B48:T48"/>
    <mergeCell ref="AH48:AI48"/>
    <mergeCell ref="AJ48:AK48"/>
    <mergeCell ref="AL48:AM48"/>
    <mergeCell ref="AR48:AS48"/>
    <mergeCell ref="AU48:AV48"/>
    <mergeCell ref="AN48:AO48"/>
    <mergeCell ref="AP48:AQ48"/>
    <mergeCell ref="AU46:AV46"/>
    <mergeCell ref="B47:T47"/>
    <mergeCell ref="AH47:AI47"/>
    <mergeCell ref="AJ47:AK47"/>
    <mergeCell ref="AL47:AM47"/>
    <mergeCell ref="AN47:AO47"/>
    <mergeCell ref="AP47:AQ47"/>
    <mergeCell ref="AR47:AS47"/>
    <mergeCell ref="AU47:AV47"/>
    <mergeCell ref="B46:T46"/>
    <mergeCell ref="AH46:AI46"/>
    <mergeCell ref="AJ46:AK46"/>
    <mergeCell ref="AL46:AM46"/>
    <mergeCell ref="AN46:AO46"/>
    <mergeCell ref="AP46:AQ46"/>
    <mergeCell ref="AU45:AV45"/>
    <mergeCell ref="B44:T44"/>
    <mergeCell ref="AR44:AS44"/>
    <mergeCell ref="AH44:AI44"/>
    <mergeCell ref="AJ44:AK44"/>
    <mergeCell ref="AL44:AM44"/>
    <mergeCell ref="AN44:AO44"/>
    <mergeCell ref="AP44:AQ44"/>
    <mergeCell ref="AR43:AS43"/>
    <mergeCell ref="AU43:AV43"/>
    <mergeCell ref="AU44:AV44"/>
    <mergeCell ref="B45:T45"/>
    <mergeCell ref="AH45:AI45"/>
    <mergeCell ref="AJ45:AK45"/>
    <mergeCell ref="AL45:AM45"/>
    <mergeCell ref="AN45:AO45"/>
    <mergeCell ref="AP45:AQ45"/>
    <mergeCell ref="AR45:AS45"/>
    <mergeCell ref="B43:T43"/>
    <mergeCell ref="AH43:AI43"/>
    <mergeCell ref="AJ43:AK43"/>
    <mergeCell ref="AL43:AM43"/>
    <mergeCell ref="AN43:AO43"/>
    <mergeCell ref="AP43:AQ43"/>
    <mergeCell ref="AR41:AS41"/>
    <mergeCell ref="AU41:AV41"/>
    <mergeCell ref="AN40:AO40"/>
    <mergeCell ref="AP40:AQ40"/>
    <mergeCell ref="B42:T42"/>
    <mergeCell ref="AH42:AI42"/>
    <mergeCell ref="AJ42:AK42"/>
    <mergeCell ref="AL42:AM42"/>
    <mergeCell ref="AR42:AS42"/>
    <mergeCell ref="AU42:AV42"/>
    <mergeCell ref="B41:T41"/>
    <mergeCell ref="AH41:AI41"/>
    <mergeCell ref="AJ41:AK41"/>
    <mergeCell ref="AL41:AM41"/>
    <mergeCell ref="AN42:AO42"/>
    <mergeCell ref="AP42:AQ42"/>
    <mergeCell ref="AN41:AO41"/>
    <mergeCell ref="AP41:AQ41"/>
    <mergeCell ref="AR39:AS39"/>
    <mergeCell ref="AU39:AV39"/>
    <mergeCell ref="B40:T40"/>
    <mergeCell ref="AH40:AI40"/>
    <mergeCell ref="AJ40:AK40"/>
    <mergeCell ref="AL40:AM40"/>
    <mergeCell ref="AR40:AS40"/>
    <mergeCell ref="AU40:AV40"/>
    <mergeCell ref="B39:T39"/>
    <mergeCell ref="AH39:AI39"/>
    <mergeCell ref="AJ39:AK39"/>
    <mergeCell ref="AL39:AM39"/>
    <mergeCell ref="AN39:AO39"/>
    <mergeCell ref="AP39:AQ39"/>
    <mergeCell ref="B38:T38"/>
    <mergeCell ref="AH38:AI38"/>
    <mergeCell ref="AJ38:AK38"/>
    <mergeCell ref="AL38:AM38"/>
    <mergeCell ref="AR38:AS38"/>
    <mergeCell ref="AU38:AV38"/>
    <mergeCell ref="AN38:AO38"/>
    <mergeCell ref="AP38:AQ38"/>
    <mergeCell ref="A36:BD36"/>
    <mergeCell ref="B37:T37"/>
    <mergeCell ref="AH37:AI37"/>
    <mergeCell ref="AJ37:AK37"/>
    <mergeCell ref="AL37:AM37"/>
    <mergeCell ref="AN37:AO37"/>
    <mergeCell ref="AP37:AQ37"/>
    <mergeCell ref="AR37:AS37"/>
    <mergeCell ref="AP28:AQ28"/>
    <mergeCell ref="AR28:AS28"/>
    <mergeCell ref="AU37:AV37"/>
    <mergeCell ref="AU28:AV28"/>
    <mergeCell ref="AL30:AL34"/>
    <mergeCell ref="AM30:AV30"/>
    <mergeCell ref="AM31:AV31"/>
    <mergeCell ref="AM32:AV32"/>
    <mergeCell ref="AM33:AV33"/>
    <mergeCell ref="AM34:AV34"/>
    <mergeCell ref="AF29:AG29"/>
    <mergeCell ref="AL29:AV29"/>
    <mergeCell ref="B28:T28"/>
    <mergeCell ref="U28:V28"/>
    <mergeCell ref="W28:AA28"/>
    <mergeCell ref="AD28:AE28"/>
    <mergeCell ref="AH28:AI28"/>
    <mergeCell ref="AJ28:AK28"/>
    <mergeCell ref="AL28:AM28"/>
    <mergeCell ref="AN28:AO28"/>
    <mergeCell ref="AP26:AQ26"/>
    <mergeCell ref="AN27:AO27"/>
    <mergeCell ref="AP27:AQ27"/>
    <mergeCell ref="AR27:AS27"/>
    <mergeCell ref="AU27:AV27"/>
    <mergeCell ref="B27:AG27"/>
    <mergeCell ref="AH27:AI27"/>
    <mergeCell ref="AJ27:AK27"/>
    <mergeCell ref="AL27:AM27"/>
    <mergeCell ref="AR25:AS25"/>
    <mergeCell ref="AU25:AV25"/>
    <mergeCell ref="X68:Y68"/>
    <mergeCell ref="AR26:AS26"/>
    <mergeCell ref="AU26:AV26"/>
    <mergeCell ref="B26:T26"/>
    <mergeCell ref="AH26:AI26"/>
    <mergeCell ref="AJ26:AK26"/>
    <mergeCell ref="AL26:AM26"/>
    <mergeCell ref="AN26:AO26"/>
    <mergeCell ref="B25:T25"/>
    <mergeCell ref="AH25:AI25"/>
    <mergeCell ref="AJ25:AK25"/>
    <mergeCell ref="AL25:AM25"/>
    <mergeCell ref="AN25:AO25"/>
    <mergeCell ref="AP25:AQ25"/>
    <mergeCell ref="B24:T24"/>
    <mergeCell ref="AH24:AI24"/>
    <mergeCell ref="AJ24:AK24"/>
    <mergeCell ref="AL24:AM24"/>
    <mergeCell ref="AR24:AS24"/>
    <mergeCell ref="AU24:AV24"/>
    <mergeCell ref="AN24:AO24"/>
    <mergeCell ref="AP24:AQ24"/>
    <mergeCell ref="AR12:AS12"/>
    <mergeCell ref="AU12:AV12"/>
    <mergeCell ref="AN23:AO23"/>
    <mergeCell ref="AP23:AQ23"/>
    <mergeCell ref="AR23:AS23"/>
    <mergeCell ref="AU23:AV23"/>
    <mergeCell ref="AN12:AO12"/>
    <mergeCell ref="AP12:AQ12"/>
    <mergeCell ref="B12:T12"/>
    <mergeCell ref="AH12:AI12"/>
    <mergeCell ref="AJ12:AK12"/>
    <mergeCell ref="AL12:AM12"/>
    <mergeCell ref="B23:T23"/>
    <mergeCell ref="AH23:AI23"/>
    <mergeCell ref="AJ23:AK23"/>
    <mergeCell ref="AL23:AM23"/>
    <mergeCell ref="B21:T21"/>
    <mergeCell ref="B20:T20"/>
    <mergeCell ref="AR10:AS10"/>
    <mergeCell ref="AU10:AV10"/>
    <mergeCell ref="B11:T11"/>
    <mergeCell ref="AH11:AI11"/>
    <mergeCell ref="AJ11:AK11"/>
    <mergeCell ref="AL11:AM11"/>
    <mergeCell ref="AN11:AO11"/>
    <mergeCell ref="AP11:AQ11"/>
    <mergeCell ref="AR11:AS11"/>
    <mergeCell ref="AU11:AV11"/>
    <mergeCell ref="AU7:AV7"/>
    <mergeCell ref="B8:BD8"/>
    <mergeCell ref="B9:BD9"/>
    <mergeCell ref="AN10:AO10"/>
    <mergeCell ref="AP10:AQ10"/>
    <mergeCell ref="AN7:AO7"/>
    <mergeCell ref="AP7:AQ7"/>
    <mergeCell ref="B10:T10"/>
    <mergeCell ref="AH10:AI10"/>
    <mergeCell ref="AJ10:AK10"/>
    <mergeCell ref="BD5:BD6"/>
    <mergeCell ref="B7:T7"/>
    <mergeCell ref="U7:V7"/>
    <mergeCell ref="W7:AA7"/>
    <mergeCell ref="AB7:AC7"/>
    <mergeCell ref="AD7:AE7"/>
    <mergeCell ref="AF7:AG7"/>
    <mergeCell ref="AH7:AI7"/>
    <mergeCell ref="AJ7:AK7"/>
    <mergeCell ref="AL7:AM7"/>
    <mergeCell ref="BA5:BA6"/>
    <mergeCell ref="AT3:AT6"/>
    <mergeCell ref="AU3:AV6"/>
    <mergeCell ref="AW3:BD3"/>
    <mergeCell ref="BB5:BB6"/>
    <mergeCell ref="BC5:BC6"/>
    <mergeCell ref="AW5:AW6"/>
    <mergeCell ref="AX5:AX6"/>
    <mergeCell ref="AY5:AY6"/>
    <mergeCell ref="AZ5:AZ6"/>
    <mergeCell ref="AN14:AO14"/>
    <mergeCell ref="AN15:AO15"/>
    <mergeCell ref="AN4:AS4"/>
    <mergeCell ref="AN5:AO6"/>
    <mergeCell ref="AR5:AS6"/>
    <mergeCell ref="AR7:AS7"/>
    <mergeCell ref="AP5:AQ6"/>
    <mergeCell ref="AP13:AQ13"/>
    <mergeCell ref="AR13:AS13"/>
    <mergeCell ref="AP14:AQ14"/>
    <mergeCell ref="AN13:AO13"/>
    <mergeCell ref="Q2:AR2"/>
    <mergeCell ref="AL3:AS3"/>
    <mergeCell ref="AL4:AM6"/>
    <mergeCell ref="U4:V6"/>
    <mergeCell ref="W4:AA6"/>
    <mergeCell ref="AB4:AC6"/>
    <mergeCell ref="AD4:AE6"/>
    <mergeCell ref="AF4:AG6"/>
    <mergeCell ref="AL10:AM10"/>
    <mergeCell ref="AP18:AQ18"/>
    <mergeCell ref="AN16:AO16"/>
    <mergeCell ref="AN17:AO17"/>
    <mergeCell ref="AN18:AO18"/>
    <mergeCell ref="A3:A6"/>
    <mergeCell ref="B3:T6"/>
    <mergeCell ref="U3:AG3"/>
    <mergeCell ref="AH3:AK3"/>
    <mergeCell ref="AH4:AI6"/>
    <mergeCell ref="AJ4:AK6"/>
    <mergeCell ref="AP22:AQ22"/>
    <mergeCell ref="AJ22:AK22"/>
    <mergeCell ref="AN22:AO22"/>
    <mergeCell ref="AN21:AO21"/>
    <mergeCell ref="AP15:AQ15"/>
    <mergeCell ref="AJ21:AK21"/>
    <mergeCell ref="AP21:AQ21"/>
    <mergeCell ref="AL17:AM17"/>
    <mergeCell ref="AL19:AM19"/>
    <mergeCell ref="AL20:AM20"/>
    <mergeCell ref="AR21:AS21"/>
    <mergeCell ref="AN19:AO19"/>
    <mergeCell ref="AP20:AQ20"/>
    <mergeCell ref="AL18:AM18"/>
    <mergeCell ref="AR14:AS14"/>
    <mergeCell ref="AR15:AS15"/>
    <mergeCell ref="AR16:AS16"/>
    <mergeCell ref="AR17:AS17"/>
    <mergeCell ref="AP16:AQ16"/>
    <mergeCell ref="AP17:AQ17"/>
    <mergeCell ref="AJ18:AK18"/>
    <mergeCell ref="AJ19:AK19"/>
    <mergeCell ref="AJ20:AK20"/>
    <mergeCell ref="AL22:AM22"/>
    <mergeCell ref="AR18:AS18"/>
    <mergeCell ref="AR19:AS19"/>
    <mergeCell ref="AR20:AS20"/>
    <mergeCell ref="AL21:AM21"/>
    <mergeCell ref="AP19:AQ19"/>
    <mergeCell ref="AN20:AO20"/>
    <mergeCell ref="AL13:AM13"/>
    <mergeCell ref="AL14:AM14"/>
    <mergeCell ref="AL15:AM15"/>
    <mergeCell ref="AL16:AM16"/>
    <mergeCell ref="AR22:AS22"/>
    <mergeCell ref="AJ13:AK13"/>
    <mergeCell ref="AJ14:AK14"/>
    <mergeCell ref="AJ15:AK15"/>
    <mergeCell ref="AJ16:AK16"/>
    <mergeCell ref="AJ17:AK17"/>
  </mergeCells>
  <printOptions/>
  <pageMargins left="0.7" right="0.42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2"/>
  <sheetViews>
    <sheetView view="pageBreakPreview" zoomScale="60" zoomScaleNormal="55" zoomScalePageLayoutView="0" workbookViewId="0" topLeftCell="A1">
      <selection activeCell="A1" sqref="A1:BD24"/>
    </sheetView>
  </sheetViews>
  <sheetFormatPr defaultColWidth="8.875" defaultRowHeight="12.75"/>
  <cols>
    <col min="1" max="1" width="9.125" style="3" customWidth="1"/>
    <col min="2" max="2" width="6.625" style="3" customWidth="1"/>
    <col min="3" max="3" width="4.625" style="3" customWidth="1"/>
    <col min="4" max="4" width="6.375" style="3" customWidth="1"/>
    <col min="5" max="19" width="4.75390625" style="3" customWidth="1"/>
    <col min="20" max="20" width="9.00390625" style="3" customWidth="1"/>
    <col min="21" max="36" width="4.75390625" style="3" customWidth="1"/>
    <col min="37" max="37" width="7.625" style="3" customWidth="1"/>
    <col min="38" max="38" width="4.75390625" style="3" customWidth="1"/>
    <col min="39" max="39" width="6.00390625" style="3" customWidth="1"/>
    <col min="40" max="56" width="4.75390625" style="3" customWidth="1"/>
    <col min="57" max="57" width="2.75390625" style="3" customWidth="1"/>
    <col min="58" max="58" width="10.00390625" style="3" customWidth="1"/>
    <col min="59" max="62" width="9.00390625" style="3" bestFit="1" customWidth="1"/>
    <col min="63" max="63" width="24.25390625" style="3" customWidth="1"/>
    <col min="64" max="64" width="8.875" style="3" customWidth="1"/>
    <col min="65" max="65" width="9.875" style="3" bestFit="1" customWidth="1"/>
    <col min="66" max="16384" width="8.875" style="3" customWidth="1"/>
  </cols>
  <sheetData>
    <row r="1" spans="2:55" ht="20.25">
      <c r="B1" s="278"/>
      <c r="C1" s="278"/>
      <c r="D1" s="279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 t="s">
        <v>318</v>
      </c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</row>
    <row r="2" spans="2:55" ht="13.5" thickBot="1">
      <c r="B2" s="8"/>
      <c r="C2" s="8"/>
      <c r="D2" s="281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39"/>
      <c r="R2" s="1139"/>
      <c r="S2" s="1139"/>
      <c r="T2" s="1139"/>
      <c r="U2" s="1139"/>
      <c r="V2" s="1139"/>
      <c r="W2" s="1139"/>
      <c r="X2" s="1139"/>
      <c r="Y2" s="1139"/>
      <c r="Z2" s="1139"/>
      <c r="AA2" s="1139"/>
      <c r="AB2" s="1139"/>
      <c r="AC2" s="1139"/>
      <c r="AD2" s="1139"/>
      <c r="AE2" s="1139"/>
      <c r="AF2" s="1139"/>
      <c r="AG2" s="1139"/>
      <c r="AH2" s="1139"/>
      <c r="AI2" s="1139"/>
      <c r="AJ2" s="1139"/>
      <c r="AK2" s="1139"/>
      <c r="AL2" s="1139"/>
      <c r="AM2" s="1139"/>
      <c r="AN2" s="1139"/>
      <c r="AO2" s="1139"/>
      <c r="AP2" s="1139"/>
      <c r="AQ2" s="1139"/>
      <c r="AR2" s="1139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4"/>
    </row>
    <row r="3" spans="1:56" ht="49.5" customHeight="1">
      <c r="A3" s="1140" t="s">
        <v>41</v>
      </c>
      <c r="B3" s="1143" t="s">
        <v>98</v>
      </c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45"/>
      <c r="U3" s="1152" t="s">
        <v>42</v>
      </c>
      <c r="V3" s="1153"/>
      <c r="W3" s="1154"/>
      <c r="X3" s="1154"/>
      <c r="Y3" s="1154"/>
      <c r="Z3" s="1154"/>
      <c r="AA3" s="1154"/>
      <c r="AB3" s="1154"/>
      <c r="AC3" s="1154"/>
      <c r="AD3" s="1154"/>
      <c r="AE3" s="1154"/>
      <c r="AF3" s="1154"/>
      <c r="AG3" s="1155"/>
      <c r="AH3" s="1156" t="s">
        <v>43</v>
      </c>
      <c r="AI3" s="1157"/>
      <c r="AJ3" s="1157"/>
      <c r="AK3" s="1158"/>
      <c r="AL3" s="1156" t="s">
        <v>44</v>
      </c>
      <c r="AM3" s="1159"/>
      <c r="AN3" s="1159"/>
      <c r="AO3" s="1159"/>
      <c r="AP3" s="1159"/>
      <c r="AQ3" s="1159"/>
      <c r="AR3" s="1159"/>
      <c r="AS3" s="1160"/>
      <c r="AT3" s="1206" t="s">
        <v>236</v>
      </c>
      <c r="AU3" s="1209" t="s">
        <v>45</v>
      </c>
      <c r="AV3" s="1210"/>
      <c r="AW3" s="1214" t="s">
        <v>46</v>
      </c>
      <c r="AX3" s="1215"/>
      <c r="AY3" s="1215"/>
      <c r="AZ3" s="1215"/>
      <c r="BA3" s="1215"/>
      <c r="BB3" s="1215"/>
      <c r="BC3" s="1215"/>
      <c r="BD3" s="1216"/>
    </row>
    <row r="4" spans="1:56" ht="14.25" customHeight="1">
      <c r="A4" s="1141"/>
      <c r="B4" s="1146"/>
      <c r="C4" s="1147"/>
      <c r="D4" s="1147"/>
      <c r="E4" s="1147"/>
      <c r="F4" s="1147"/>
      <c r="G4" s="1147"/>
      <c r="H4" s="1147"/>
      <c r="I4" s="1147"/>
      <c r="J4" s="1147"/>
      <c r="K4" s="1147"/>
      <c r="L4" s="1147"/>
      <c r="M4" s="1147"/>
      <c r="N4" s="1147"/>
      <c r="O4" s="1147"/>
      <c r="P4" s="1147"/>
      <c r="Q4" s="1147"/>
      <c r="R4" s="1147"/>
      <c r="S4" s="1147"/>
      <c r="T4" s="1148"/>
      <c r="U4" s="1186" t="s">
        <v>47</v>
      </c>
      <c r="V4" s="1187"/>
      <c r="W4" s="1066" t="s">
        <v>78</v>
      </c>
      <c r="X4" s="1187"/>
      <c r="Y4" s="1187"/>
      <c r="Z4" s="1187"/>
      <c r="AA4" s="1192"/>
      <c r="AB4" s="1066" t="s">
        <v>237</v>
      </c>
      <c r="AC4" s="1192"/>
      <c r="AD4" s="1066" t="s">
        <v>48</v>
      </c>
      <c r="AE4" s="1192"/>
      <c r="AF4" s="1066" t="s">
        <v>49</v>
      </c>
      <c r="AG4" s="1170"/>
      <c r="AH4" s="1174" t="s">
        <v>50</v>
      </c>
      <c r="AI4" s="1175"/>
      <c r="AJ4" s="1180" t="s">
        <v>51</v>
      </c>
      <c r="AK4" s="1181"/>
      <c r="AL4" s="1161" t="s">
        <v>30</v>
      </c>
      <c r="AM4" s="1162"/>
      <c r="AN4" s="1167" t="s">
        <v>52</v>
      </c>
      <c r="AO4" s="1168"/>
      <c r="AP4" s="1168"/>
      <c r="AQ4" s="1168"/>
      <c r="AR4" s="1168"/>
      <c r="AS4" s="1169"/>
      <c r="AT4" s="1207"/>
      <c r="AU4" s="1211"/>
      <c r="AV4" s="1212"/>
      <c r="AW4" s="285" t="s">
        <v>53</v>
      </c>
      <c r="AX4" s="286" t="s">
        <v>54</v>
      </c>
      <c r="AY4" s="287" t="s">
        <v>55</v>
      </c>
      <c r="AZ4" s="286" t="s">
        <v>56</v>
      </c>
      <c r="BA4" s="287" t="s">
        <v>57</v>
      </c>
      <c r="BB4" s="286" t="s">
        <v>58</v>
      </c>
      <c r="BC4" s="287" t="s">
        <v>59</v>
      </c>
      <c r="BD4" s="288" t="s">
        <v>60</v>
      </c>
    </row>
    <row r="5" spans="1:56" ht="12.75" customHeight="1" thickBot="1">
      <c r="A5" s="1141"/>
      <c r="B5" s="1146"/>
      <c r="C5" s="1147"/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7"/>
      <c r="O5" s="1147"/>
      <c r="P5" s="1147"/>
      <c r="Q5" s="1147"/>
      <c r="R5" s="1147"/>
      <c r="S5" s="1147"/>
      <c r="T5" s="1148"/>
      <c r="U5" s="1188"/>
      <c r="V5" s="1189"/>
      <c r="W5" s="1171"/>
      <c r="X5" s="1189"/>
      <c r="Y5" s="1189"/>
      <c r="Z5" s="1189"/>
      <c r="AA5" s="1193"/>
      <c r="AB5" s="1171"/>
      <c r="AC5" s="1193"/>
      <c r="AD5" s="1171"/>
      <c r="AE5" s="1193"/>
      <c r="AF5" s="1171"/>
      <c r="AG5" s="1172"/>
      <c r="AH5" s="1176"/>
      <c r="AI5" s="1177"/>
      <c r="AJ5" s="1182"/>
      <c r="AK5" s="1183"/>
      <c r="AL5" s="1163"/>
      <c r="AM5" s="1164"/>
      <c r="AN5" s="1195" t="s">
        <v>61</v>
      </c>
      <c r="AO5" s="1196"/>
      <c r="AP5" s="1195" t="s">
        <v>238</v>
      </c>
      <c r="AQ5" s="1201"/>
      <c r="AR5" s="1195" t="s">
        <v>239</v>
      </c>
      <c r="AS5" s="1201"/>
      <c r="AT5" s="1207"/>
      <c r="AU5" s="1211"/>
      <c r="AV5" s="1212"/>
      <c r="AW5" s="1506" t="s">
        <v>240</v>
      </c>
      <c r="AX5" s="1066" t="s">
        <v>241</v>
      </c>
      <c r="AY5" s="1064" t="s">
        <v>240</v>
      </c>
      <c r="AZ5" s="1066" t="s">
        <v>241</v>
      </c>
      <c r="BA5" s="1064" t="s">
        <v>240</v>
      </c>
      <c r="BB5" s="1066" t="s">
        <v>241</v>
      </c>
      <c r="BC5" s="1064" t="s">
        <v>240</v>
      </c>
      <c r="BD5" s="1068" t="s">
        <v>242</v>
      </c>
    </row>
    <row r="6" spans="1:63" ht="73.5" customHeight="1" thickBot="1" thickTop="1">
      <c r="A6" s="1142"/>
      <c r="B6" s="1149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1150"/>
      <c r="Q6" s="1150"/>
      <c r="R6" s="1150"/>
      <c r="S6" s="1150"/>
      <c r="T6" s="1151"/>
      <c r="U6" s="1190"/>
      <c r="V6" s="1191"/>
      <c r="W6" s="1067"/>
      <c r="X6" s="1191"/>
      <c r="Y6" s="1191"/>
      <c r="Z6" s="1191"/>
      <c r="AA6" s="1194"/>
      <c r="AB6" s="1067"/>
      <c r="AC6" s="1194"/>
      <c r="AD6" s="1067"/>
      <c r="AE6" s="1194"/>
      <c r="AF6" s="1067"/>
      <c r="AG6" s="1173"/>
      <c r="AH6" s="1178"/>
      <c r="AI6" s="1179"/>
      <c r="AJ6" s="1184"/>
      <c r="AK6" s="1185"/>
      <c r="AL6" s="1165"/>
      <c r="AM6" s="1166"/>
      <c r="AN6" s="1197"/>
      <c r="AO6" s="1198"/>
      <c r="AP6" s="1202"/>
      <c r="AQ6" s="1203"/>
      <c r="AR6" s="1202"/>
      <c r="AS6" s="1203"/>
      <c r="AT6" s="1208"/>
      <c r="AU6" s="1197"/>
      <c r="AV6" s="1213"/>
      <c r="AW6" s="1507"/>
      <c r="AX6" s="1067"/>
      <c r="AY6" s="1065"/>
      <c r="AZ6" s="1067"/>
      <c r="BA6" s="1065"/>
      <c r="BB6" s="1067"/>
      <c r="BC6" s="1065"/>
      <c r="BD6" s="1069"/>
      <c r="BK6" s="3" t="s">
        <v>97</v>
      </c>
    </row>
    <row r="7" spans="1:56" ht="17.25" thickBot="1" thickTop="1">
      <c r="A7" s="289">
        <v>1</v>
      </c>
      <c r="B7" s="1217">
        <v>2</v>
      </c>
      <c r="C7" s="1218"/>
      <c r="D7" s="1218"/>
      <c r="E7" s="1218"/>
      <c r="F7" s="1218"/>
      <c r="G7" s="1218"/>
      <c r="H7" s="1218"/>
      <c r="I7" s="1218"/>
      <c r="J7" s="1218"/>
      <c r="K7" s="1218"/>
      <c r="L7" s="1218"/>
      <c r="M7" s="1218"/>
      <c r="N7" s="1218"/>
      <c r="O7" s="1218"/>
      <c r="P7" s="1218"/>
      <c r="Q7" s="1218"/>
      <c r="R7" s="1218"/>
      <c r="S7" s="1218"/>
      <c r="T7" s="1219"/>
      <c r="U7" s="1220">
        <v>3</v>
      </c>
      <c r="V7" s="1221"/>
      <c r="W7" s="1199">
        <v>4</v>
      </c>
      <c r="X7" s="1221"/>
      <c r="Y7" s="1221"/>
      <c r="Z7" s="1221"/>
      <c r="AA7" s="1222"/>
      <c r="AB7" s="1199"/>
      <c r="AC7" s="1222"/>
      <c r="AD7" s="1199">
        <v>5</v>
      </c>
      <c r="AE7" s="1222"/>
      <c r="AF7" s="1199">
        <v>6</v>
      </c>
      <c r="AG7" s="1200"/>
      <c r="AH7" s="1220">
        <v>7</v>
      </c>
      <c r="AI7" s="1222"/>
      <c r="AJ7" s="1199">
        <v>8</v>
      </c>
      <c r="AK7" s="1200"/>
      <c r="AL7" s="1220">
        <v>9</v>
      </c>
      <c r="AM7" s="1222"/>
      <c r="AN7" s="1199">
        <v>10</v>
      </c>
      <c r="AO7" s="1222"/>
      <c r="AP7" s="1199">
        <v>11</v>
      </c>
      <c r="AQ7" s="1222"/>
      <c r="AR7" s="1199">
        <v>12</v>
      </c>
      <c r="AS7" s="1222"/>
      <c r="AT7" s="290">
        <v>13</v>
      </c>
      <c r="AU7" s="1199">
        <v>14</v>
      </c>
      <c r="AV7" s="1200"/>
      <c r="AW7" s="654">
        <v>15</v>
      </c>
      <c r="AX7" s="291">
        <v>16</v>
      </c>
      <c r="AY7" s="293">
        <v>17</v>
      </c>
      <c r="AZ7" s="291">
        <v>18</v>
      </c>
      <c r="BA7" s="293">
        <v>19</v>
      </c>
      <c r="BB7" s="291">
        <v>20</v>
      </c>
      <c r="BC7" s="293">
        <v>21</v>
      </c>
      <c r="BD7" s="294">
        <v>22</v>
      </c>
    </row>
    <row r="8" spans="1:64" ht="18" customHeight="1">
      <c r="A8" s="653"/>
      <c r="B8" s="1508" t="s">
        <v>305</v>
      </c>
      <c r="C8" s="1509"/>
      <c r="D8" s="1509"/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10"/>
      <c r="V8" s="1510"/>
      <c r="W8" s="1510"/>
      <c r="X8" s="1510"/>
      <c r="Y8" s="1510"/>
      <c r="Z8" s="1510"/>
      <c r="AA8" s="1510"/>
      <c r="AB8" s="1510"/>
      <c r="AC8" s="1510"/>
      <c r="AD8" s="1510"/>
      <c r="AE8" s="1510"/>
      <c r="AF8" s="1510"/>
      <c r="AG8" s="1510"/>
      <c r="AH8" s="1510"/>
      <c r="AI8" s="1510"/>
      <c r="AJ8" s="1510"/>
      <c r="AK8" s="1510"/>
      <c r="AL8" s="1510"/>
      <c r="AM8" s="1510"/>
      <c r="AN8" s="1510"/>
      <c r="AO8" s="1510"/>
      <c r="AP8" s="1510"/>
      <c r="AQ8" s="1510"/>
      <c r="AR8" s="1510"/>
      <c r="AS8" s="1510"/>
      <c r="AT8" s="1510"/>
      <c r="AU8" s="1510"/>
      <c r="AV8" s="1510"/>
      <c r="AW8" s="1510"/>
      <c r="AX8" s="1510"/>
      <c r="AY8" s="1510"/>
      <c r="AZ8" s="1510"/>
      <c r="BA8" s="1510"/>
      <c r="BB8" s="1510"/>
      <c r="BC8" s="1510"/>
      <c r="BD8" s="1511"/>
      <c r="BE8" s="639"/>
      <c r="BF8" s="645"/>
      <c r="BG8" s="637"/>
      <c r="BH8" s="637"/>
      <c r="BI8" s="637"/>
      <c r="BJ8" s="637"/>
      <c r="BK8" s="637"/>
      <c r="BL8" s="637"/>
    </row>
    <row r="9" spans="1:64" ht="18" customHeight="1">
      <c r="A9" s="295"/>
      <c r="B9" s="1512" t="s">
        <v>122</v>
      </c>
      <c r="C9" s="1513"/>
      <c r="D9" s="1513"/>
      <c r="E9" s="1513"/>
      <c r="F9" s="1513"/>
      <c r="G9" s="1513"/>
      <c r="H9" s="1513"/>
      <c r="I9" s="1513"/>
      <c r="J9" s="1513"/>
      <c r="K9" s="1513"/>
      <c r="L9" s="1513"/>
      <c r="M9" s="1513"/>
      <c r="N9" s="1513"/>
      <c r="O9" s="1513"/>
      <c r="P9" s="1513"/>
      <c r="Q9" s="1513"/>
      <c r="R9" s="1513"/>
      <c r="S9" s="1513"/>
      <c r="T9" s="1513"/>
      <c r="U9" s="1510"/>
      <c r="V9" s="1510"/>
      <c r="W9" s="1510"/>
      <c r="X9" s="1510"/>
      <c r="Y9" s="1510"/>
      <c r="Z9" s="1510"/>
      <c r="AA9" s="1510"/>
      <c r="AB9" s="1510"/>
      <c r="AC9" s="1510"/>
      <c r="AD9" s="1510"/>
      <c r="AE9" s="1510"/>
      <c r="AF9" s="1510"/>
      <c r="AG9" s="1510"/>
      <c r="AH9" s="1510"/>
      <c r="AI9" s="1510"/>
      <c r="AJ9" s="1510"/>
      <c r="AK9" s="1510"/>
      <c r="AL9" s="1510"/>
      <c r="AM9" s="1510"/>
      <c r="AN9" s="1510"/>
      <c r="AO9" s="1510"/>
      <c r="AP9" s="1510"/>
      <c r="AQ9" s="1510"/>
      <c r="AR9" s="1510"/>
      <c r="AS9" s="1510"/>
      <c r="AT9" s="1510"/>
      <c r="AU9" s="1510"/>
      <c r="AV9" s="1510"/>
      <c r="AW9" s="1510"/>
      <c r="AX9" s="1510"/>
      <c r="AY9" s="1510"/>
      <c r="AZ9" s="1510"/>
      <c r="BA9" s="1510"/>
      <c r="BB9" s="1510"/>
      <c r="BC9" s="1510"/>
      <c r="BD9" s="1511"/>
      <c r="BE9" s="639"/>
      <c r="BF9" s="645"/>
      <c r="BG9" s="637"/>
      <c r="BH9" s="637"/>
      <c r="BI9" s="637"/>
      <c r="BJ9" s="637"/>
      <c r="BK9" s="637"/>
      <c r="BL9" s="637"/>
    </row>
    <row r="10" spans="1:64" ht="18" customHeight="1">
      <c r="A10" s="295" t="s">
        <v>321</v>
      </c>
      <c r="B10" s="1544" t="s">
        <v>224</v>
      </c>
      <c r="C10" s="1545"/>
      <c r="D10" s="1545"/>
      <c r="E10" s="1545"/>
      <c r="F10" s="1545"/>
      <c r="G10" s="1545"/>
      <c r="H10" s="1545"/>
      <c r="I10" s="1545"/>
      <c r="J10" s="1545"/>
      <c r="K10" s="1545"/>
      <c r="L10" s="1545"/>
      <c r="M10" s="1545"/>
      <c r="N10" s="1545"/>
      <c r="O10" s="1545"/>
      <c r="P10" s="1545"/>
      <c r="Q10" s="1545"/>
      <c r="R10" s="1545"/>
      <c r="S10" s="1545"/>
      <c r="T10" s="1546"/>
      <c r="U10" s="306"/>
      <c r="V10" s="306"/>
      <c r="W10" s="308"/>
      <c r="X10" s="306"/>
      <c r="Y10" s="306">
        <v>7</v>
      </c>
      <c r="Z10" s="306"/>
      <c r="AA10" s="382"/>
      <c r="AB10" s="383"/>
      <c r="AC10" s="383"/>
      <c r="AD10" s="308"/>
      <c r="AE10" s="307"/>
      <c r="AF10" s="308"/>
      <c r="AG10" s="306"/>
      <c r="AH10" s="1234">
        <f>AJ10/30</f>
        <v>3</v>
      </c>
      <c r="AI10" s="1235"/>
      <c r="AJ10" s="1517">
        <v>90</v>
      </c>
      <c r="AK10" s="1518"/>
      <c r="AL10" s="1296">
        <f>SUM(AN10:AS10)</f>
        <v>48</v>
      </c>
      <c r="AM10" s="1297"/>
      <c r="AN10" s="1547">
        <v>16</v>
      </c>
      <c r="AO10" s="1547"/>
      <c r="AP10" s="1547">
        <v>16</v>
      </c>
      <c r="AQ10" s="1547"/>
      <c r="AR10" s="1286">
        <v>16</v>
      </c>
      <c r="AS10" s="1286"/>
      <c r="AT10" s="308"/>
      <c r="AU10" s="1259">
        <f>AJ10-AL10</f>
        <v>42</v>
      </c>
      <c r="AV10" s="1254"/>
      <c r="AW10" s="652"/>
      <c r="AX10" s="651"/>
      <c r="AY10" s="650"/>
      <c r="AZ10" s="651"/>
      <c r="BA10" s="650"/>
      <c r="BB10" s="651"/>
      <c r="BC10" s="650">
        <v>3</v>
      </c>
      <c r="BD10" s="320"/>
      <c r="BE10" s="639"/>
      <c r="BF10" s="645">
        <f aca="true" t="shared" si="0" ref="BF10:BF16">AU10/AJ10</f>
        <v>0.4666666666666667</v>
      </c>
      <c r="BG10" s="637"/>
      <c r="BH10" s="637"/>
      <c r="BI10" s="637"/>
      <c r="BJ10" s="637">
        <v>3</v>
      </c>
      <c r="BK10" s="637" t="s">
        <v>202</v>
      </c>
      <c r="BL10" s="637">
        <v>100</v>
      </c>
    </row>
    <row r="11" spans="1:64" ht="18" customHeight="1">
      <c r="A11" s="295"/>
      <c r="B11" s="1519" t="s">
        <v>317</v>
      </c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1"/>
      <c r="U11" s="306"/>
      <c r="V11" s="306"/>
      <c r="W11" s="308"/>
      <c r="X11" s="306"/>
      <c r="Y11" s="306"/>
      <c r="Z11" s="306"/>
      <c r="AA11" s="382"/>
      <c r="AB11" s="383"/>
      <c r="AC11" s="383"/>
      <c r="AD11" s="308"/>
      <c r="AE11" s="307"/>
      <c r="AF11" s="308"/>
      <c r="AG11" s="306"/>
      <c r="AH11" s="1250"/>
      <c r="AI11" s="1251"/>
      <c r="AJ11" s="1504"/>
      <c r="AK11" s="1505"/>
      <c r="AL11" s="1296"/>
      <c r="AM11" s="1297"/>
      <c r="AN11" s="1286"/>
      <c r="AO11" s="1286"/>
      <c r="AP11" s="1286"/>
      <c r="AQ11" s="1286"/>
      <c r="AR11" s="1286"/>
      <c r="AS11" s="1286"/>
      <c r="AT11" s="308"/>
      <c r="AU11" s="1259"/>
      <c r="AV11" s="1254"/>
      <c r="AW11" s="652"/>
      <c r="AX11" s="651"/>
      <c r="AY11" s="650"/>
      <c r="AZ11" s="651"/>
      <c r="BA11" s="650"/>
      <c r="BB11" s="651"/>
      <c r="BC11" s="650"/>
      <c r="BD11" s="320"/>
      <c r="BE11" s="639"/>
      <c r="BF11" s="645"/>
      <c r="BG11" s="637"/>
      <c r="BH11" s="637"/>
      <c r="BI11" s="637"/>
      <c r="BJ11" s="637"/>
      <c r="BK11" s="637"/>
      <c r="BL11" s="637"/>
    </row>
    <row r="12" spans="1:64" ht="18" customHeight="1">
      <c r="A12" s="295" t="s">
        <v>322</v>
      </c>
      <c r="B12" s="1541" t="s">
        <v>319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3"/>
      <c r="U12" s="306"/>
      <c r="V12" s="306"/>
      <c r="W12" s="308"/>
      <c r="X12" s="306"/>
      <c r="Y12" s="306"/>
      <c r="Z12" s="306"/>
      <c r="AA12" s="382"/>
      <c r="AB12" s="383"/>
      <c r="AC12" s="383"/>
      <c r="AD12" s="308"/>
      <c r="AE12" s="307"/>
      <c r="AF12" s="308"/>
      <c r="AG12" s="306"/>
      <c r="AH12" s="1234"/>
      <c r="AI12" s="1235"/>
      <c r="AJ12" s="1504"/>
      <c r="AK12" s="1505"/>
      <c r="AL12" s="1296"/>
      <c r="AM12" s="1297"/>
      <c r="AN12" s="1286"/>
      <c r="AO12" s="1286"/>
      <c r="AP12" s="1286"/>
      <c r="AQ12" s="1286"/>
      <c r="AR12" s="1286"/>
      <c r="AS12" s="1286"/>
      <c r="AT12" s="308"/>
      <c r="AU12" s="1259"/>
      <c r="AV12" s="1254"/>
      <c r="AW12" s="652"/>
      <c r="AX12" s="651"/>
      <c r="AY12" s="650"/>
      <c r="AZ12" s="651"/>
      <c r="BA12" s="650"/>
      <c r="BB12" s="651"/>
      <c r="BC12" s="650"/>
      <c r="BD12" s="320"/>
      <c r="BE12" s="639"/>
      <c r="BF12" s="645"/>
      <c r="BG12" s="637"/>
      <c r="BH12" s="637"/>
      <c r="BI12" s="637"/>
      <c r="BJ12" s="637"/>
      <c r="BK12" s="637"/>
      <c r="BL12" s="637"/>
    </row>
    <row r="13" spans="1:64" ht="18" customHeight="1" thickBot="1">
      <c r="A13" s="295" t="s">
        <v>323</v>
      </c>
      <c r="B13" s="1455" t="s">
        <v>320</v>
      </c>
      <c r="C13" s="1377"/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8"/>
      <c r="U13" s="306"/>
      <c r="V13" s="306"/>
      <c r="W13" s="308"/>
      <c r="X13" s="306"/>
      <c r="Y13" s="306"/>
      <c r="Z13" s="306"/>
      <c r="AA13" s="382"/>
      <c r="AB13" s="383"/>
      <c r="AC13" s="383"/>
      <c r="AD13" s="308"/>
      <c r="AE13" s="307"/>
      <c r="AF13" s="308"/>
      <c r="AG13" s="306"/>
      <c r="AH13" s="1250"/>
      <c r="AI13" s="1251"/>
      <c r="AJ13" s="1548"/>
      <c r="AK13" s="1549"/>
      <c r="AL13" s="1250"/>
      <c r="AM13" s="1251"/>
      <c r="AN13" s="1298"/>
      <c r="AO13" s="1299"/>
      <c r="AP13" s="1298"/>
      <c r="AQ13" s="1299"/>
      <c r="AR13" s="1298"/>
      <c r="AS13" s="1299"/>
      <c r="AT13" s="308"/>
      <c r="AU13" s="1259"/>
      <c r="AV13" s="1254"/>
      <c r="AW13" s="652"/>
      <c r="AX13" s="651"/>
      <c r="AY13" s="650"/>
      <c r="AZ13" s="651"/>
      <c r="BA13" s="650"/>
      <c r="BB13" s="651"/>
      <c r="BC13" s="650"/>
      <c r="BD13" s="320"/>
      <c r="BE13" s="639"/>
      <c r="BF13" s="645"/>
      <c r="BG13" s="637"/>
      <c r="BH13" s="637"/>
      <c r="BI13" s="637"/>
      <c r="BJ13" s="637"/>
      <c r="BK13" s="637"/>
      <c r="BL13" s="637"/>
    </row>
    <row r="14" spans="1:64" ht="18" customHeight="1" hidden="1">
      <c r="A14" s="295"/>
      <c r="B14" s="1309"/>
      <c r="C14" s="1013"/>
      <c r="D14" s="1013"/>
      <c r="E14" s="1013"/>
      <c r="F14" s="1013"/>
      <c r="G14" s="1013"/>
      <c r="H14" s="1013"/>
      <c r="I14" s="1013"/>
      <c r="J14" s="1013"/>
      <c r="K14" s="1013"/>
      <c r="L14" s="1013"/>
      <c r="M14" s="1013"/>
      <c r="N14" s="1013"/>
      <c r="O14" s="1013"/>
      <c r="P14" s="1013"/>
      <c r="Q14" s="1013"/>
      <c r="R14" s="1013"/>
      <c r="S14" s="1013"/>
      <c r="T14" s="1014"/>
      <c r="U14" s="306"/>
      <c r="V14" s="306"/>
      <c r="W14" s="308"/>
      <c r="X14" s="306"/>
      <c r="Y14" s="306"/>
      <c r="Z14" s="306"/>
      <c r="AA14" s="382"/>
      <c r="AB14" s="383"/>
      <c r="AC14" s="383"/>
      <c r="AD14" s="308"/>
      <c r="AE14" s="307"/>
      <c r="AF14" s="308"/>
      <c r="AG14" s="306"/>
      <c r="AH14" s="1234"/>
      <c r="AI14" s="1235"/>
      <c r="AJ14" s="1504"/>
      <c r="AK14" s="1505"/>
      <c r="AL14" s="1296"/>
      <c r="AM14" s="1297"/>
      <c r="AN14" s="1286"/>
      <c r="AO14" s="1286"/>
      <c r="AP14" s="1286"/>
      <c r="AQ14" s="1286"/>
      <c r="AR14" s="1286"/>
      <c r="AS14" s="1286"/>
      <c r="AT14" s="308"/>
      <c r="AU14" s="1259"/>
      <c r="AV14" s="1254"/>
      <c r="AW14" s="652"/>
      <c r="AX14" s="651"/>
      <c r="AY14" s="650"/>
      <c r="AZ14" s="651"/>
      <c r="BA14" s="650"/>
      <c r="BB14" s="651"/>
      <c r="BC14" s="650"/>
      <c r="BD14" s="320"/>
      <c r="BE14" s="639"/>
      <c r="BF14" s="645" t="e">
        <f t="shared" si="0"/>
        <v>#DIV/0!</v>
      </c>
      <c r="BG14" s="637"/>
      <c r="BH14" s="637"/>
      <c r="BI14" s="637"/>
      <c r="BJ14" s="637"/>
      <c r="BK14" s="637" t="s">
        <v>316</v>
      </c>
      <c r="BL14" s="637"/>
    </row>
    <row r="15" spans="1:64" ht="18" customHeight="1" hidden="1">
      <c r="A15" s="295"/>
      <c r="B15" s="1309"/>
      <c r="C15" s="1013"/>
      <c r="D15" s="1013"/>
      <c r="E15" s="1013"/>
      <c r="F15" s="1013"/>
      <c r="G15" s="1013"/>
      <c r="H15" s="1013"/>
      <c r="I15" s="1013"/>
      <c r="J15" s="1013"/>
      <c r="K15" s="1013"/>
      <c r="L15" s="1013"/>
      <c r="M15" s="1013"/>
      <c r="N15" s="1013"/>
      <c r="O15" s="1013"/>
      <c r="P15" s="1013"/>
      <c r="Q15" s="1013"/>
      <c r="R15" s="1013"/>
      <c r="S15" s="1013"/>
      <c r="T15" s="1014"/>
      <c r="U15" s="306"/>
      <c r="V15" s="306"/>
      <c r="W15" s="308"/>
      <c r="X15" s="306"/>
      <c r="Y15" s="306"/>
      <c r="Z15" s="306"/>
      <c r="AA15" s="382"/>
      <c r="AB15" s="383"/>
      <c r="AC15" s="383"/>
      <c r="AD15" s="308"/>
      <c r="AE15" s="307"/>
      <c r="AF15" s="308"/>
      <c r="AG15" s="306"/>
      <c r="AH15" s="1234"/>
      <c r="AI15" s="1235"/>
      <c r="AJ15" s="1517"/>
      <c r="AK15" s="1518"/>
      <c r="AL15" s="1296"/>
      <c r="AM15" s="1297"/>
      <c r="AN15" s="1286"/>
      <c r="AO15" s="1286"/>
      <c r="AP15" s="1286"/>
      <c r="AQ15" s="1286"/>
      <c r="AR15" s="1286"/>
      <c r="AS15" s="1286"/>
      <c r="AT15" s="308"/>
      <c r="AU15" s="1259"/>
      <c r="AV15" s="1254"/>
      <c r="AW15" s="652"/>
      <c r="AX15" s="651"/>
      <c r="AY15" s="650"/>
      <c r="AZ15" s="651"/>
      <c r="BA15" s="650"/>
      <c r="BB15" s="651"/>
      <c r="BC15" s="650"/>
      <c r="BD15" s="320"/>
      <c r="BE15" s="639"/>
      <c r="BF15" s="645" t="e">
        <f t="shared" si="0"/>
        <v>#DIV/0!</v>
      </c>
      <c r="BG15" s="637"/>
      <c r="BH15" s="637"/>
      <c r="BI15" s="637"/>
      <c r="BJ15" s="637"/>
      <c r="BK15" s="637" t="s">
        <v>315</v>
      </c>
      <c r="BL15" s="637"/>
    </row>
    <row r="16" spans="1:64" ht="18" customHeight="1" hidden="1" thickBot="1">
      <c r="A16" s="295"/>
      <c r="B16" s="1309"/>
      <c r="C16" s="1013"/>
      <c r="D16" s="1013"/>
      <c r="E16" s="1013"/>
      <c r="F16" s="1013"/>
      <c r="G16" s="1013"/>
      <c r="H16" s="1013"/>
      <c r="I16" s="1013"/>
      <c r="J16" s="1013"/>
      <c r="K16" s="1013"/>
      <c r="L16" s="1013"/>
      <c r="M16" s="1013"/>
      <c r="N16" s="1013"/>
      <c r="O16" s="1013"/>
      <c r="P16" s="1013"/>
      <c r="Q16" s="1013"/>
      <c r="R16" s="1013"/>
      <c r="S16" s="1013"/>
      <c r="T16" s="1014"/>
      <c r="U16" s="306"/>
      <c r="V16" s="306"/>
      <c r="W16" s="308"/>
      <c r="X16" s="306"/>
      <c r="Y16" s="306"/>
      <c r="Z16" s="306"/>
      <c r="AA16" s="382"/>
      <c r="AB16" s="383"/>
      <c r="AC16" s="383"/>
      <c r="AD16" s="308"/>
      <c r="AE16" s="307"/>
      <c r="AF16" s="308"/>
      <c r="AG16" s="306"/>
      <c r="AH16" s="1234"/>
      <c r="AI16" s="1235"/>
      <c r="AJ16" s="1517"/>
      <c r="AK16" s="1518"/>
      <c r="AL16" s="1296"/>
      <c r="AM16" s="1297"/>
      <c r="AN16" s="1286"/>
      <c r="AO16" s="1286"/>
      <c r="AP16" s="1286"/>
      <c r="AQ16" s="1286"/>
      <c r="AR16" s="1286"/>
      <c r="AS16" s="1286"/>
      <c r="AT16" s="308"/>
      <c r="AU16" s="1259"/>
      <c r="AV16" s="1254"/>
      <c r="AW16" s="652"/>
      <c r="AX16" s="651"/>
      <c r="AY16" s="650"/>
      <c r="AZ16" s="651"/>
      <c r="BA16" s="650"/>
      <c r="BB16" s="651"/>
      <c r="BC16" s="650"/>
      <c r="BD16" s="320"/>
      <c r="BE16" s="639"/>
      <c r="BF16" s="645" t="e">
        <f t="shared" si="0"/>
        <v>#DIV/0!</v>
      </c>
      <c r="BG16" s="637"/>
      <c r="BH16" s="637"/>
      <c r="BI16" s="637"/>
      <c r="BJ16" s="637"/>
      <c r="BK16" s="637" t="s">
        <v>209</v>
      </c>
      <c r="BL16" s="637"/>
    </row>
    <row r="17" spans="1:64" ht="19.5" customHeight="1" thickBot="1">
      <c r="A17" s="649"/>
      <c r="B17" s="1528" t="s">
        <v>294</v>
      </c>
      <c r="C17" s="1528"/>
      <c r="D17" s="1528"/>
      <c r="E17" s="1528"/>
      <c r="F17" s="1528"/>
      <c r="G17" s="1528"/>
      <c r="H17" s="1528"/>
      <c r="I17" s="1528"/>
      <c r="J17" s="1528"/>
      <c r="K17" s="1528"/>
      <c r="L17" s="1528"/>
      <c r="M17" s="1529"/>
      <c r="N17" s="1529"/>
      <c r="O17" s="1529"/>
      <c r="P17" s="1529"/>
      <c r="Q17" s="1529"/>
      <c r="R17" s="1529"/>
      <c r="S17" s="1529"/>
      <c r="T17" s="1529"/>
      <c r="U17" s="1529"/>
      <c r="V17" s="1529"/>
      <c r="W17" s="1529"/>
      <c r="X17" s="1529"/>
      <c r="Y17" s="1529"/>
      <c r="Z17" s="1529"/>
      <c r="AA17" s="1529"/>
      <c r="AB17" s="1529"/>
      <c r="AC17" s="1529"/>
      <c r="AD17" s="1529"/>
      <c r="AE17" s="1529"/>
      <c r="AF17" s="1529"/>
      <c r="AG17" s="1530"/>
      <c r="AH17" s="1531">
        <f>SUM(AH8:AI16)</f>
        <v>3</v>
      </c>
      <c r="AI17" s="1532"/>
      <c r="AJ17" s="1525">
        <f>SUM(AJ8:AK16)</f>
        <v>90</v>
      </c>
      <c r="AK17" s="1526"/>
      <c r="AL17" s="1533">
        <f>SUM(AL8:AM16)</f>
        <v>48</v>
      </c>
      <c r="AM17" s="1525"/>
      <c r="AN17" s="1525">
        <f>SUM(AN8:AO16)</f>
        <v>16</v>
      </c>
      <c r="AO17" s="1525"/>
      <c r="AP17" s="1525">
        <f>SUM(AP8:AQ16)</f>
        <v>16</v>
      </c>
      <c r="AQ17" s="1525"/>
      <c r="AR17" s="1525">
        <f>SUM(AR8:AS16)</f>
        <v>16</v>
      </c>
      <c r="AS17" s="1525"/>
      <c r="AT17" s="648"/>
      <c r="AU17" s="1526">
        <f>SUM(AU8:AV16)</f>
        <v>42</v>
      </c>
      <c r="AV17" s="1527"/>
      <c r="AW17" s="523">
        <f aca="true" t="shared" si="1" ref="AW17:BD17">SUM(AW10:AW16)</f>
        <v>0</v>
      </c>
      <c r="AX17" s="523">
        <f t="shared" si="1"/>
        <v>0</v>
      </c>
      <c r="AY17" s="523">
        <f t="shared" si="1"/>
        <v>0</v>
      </c>
      <c r="AZ17" s="523">
        <f t="shared" si="1"/>
        <v>0</v>
      </c>
      <c r="BA17" s="523">
        <f t="shared" si="1"/>
        <v>0</v>
      </c>
      <c r="BB17" s="523">
        <f t="shared" si="1"/>
        <v>0</v>
      </c>
      <c r="BC17" s="523">
        <f t="shared" si="1"/>
        <v>3</v>
      </c>
      <c r="BD17" s="523">
        <f t="shared" si="1"/>
        <v>0</v>
      </c>
      <c r="BE17" s="639"/>
      <c r="BF17" s="645">
        <f>AU17/AJ17</f>
        <v>0.4666666666666667</v>
      </c>
      <c r="BG17" s="637"/>
      <c r="BH17" s="637"/>
      <c r="BI17" s="637"/>
      <c r="BJ17" s="637"/>
      <c r="BK17" s="637"/>
      <c r="BL17" s="637"/>
    </row>
    <row r="18" spans="1:64" ht="19.5" customHeight="1" thickBot="1">
      <c r="A18" s="647"/>
      <c r="B18" s="1414" t="s">
        <v>62</v>
      </c>
      <c r="C18" s="1414"/>
      <c r="D18" s="1414"/>
      <c r="E18" s="1414"/>
      <c r="F18" s="1414"/>
      <c r="G18" s="1414"/>
      <c r="H18" s="1414"/>
      <c r="I18" s="1414"/>
      <c r="J18" s="1414"/>
      <c r="K18" s="1414"/>
      <c r="L18" s="1414"/>
      <c r="M18" s="1414"/>
      <c r="N18" s="1414"/>
      <c r="O18" s="1414"/>
      <c r="P18" s="1414"/>
      <c r="Q18" s="1414"/>
      <c r="R18" s="1414"/>
      <c r="S18" s="1414"/>
      <c r="T18" s="1414"/>
      <c r="U18" s="1415"/>
      <c r="V18" s="1415"/>
      <c r="W18" s="1415"/>
      <c r="X18" s="1415"/>
      <c r="Y18" s="1415"/>
      <c r="Z18" s="1415"/>
      <c r="AA18" s="1415"/>
      <c r="AB18" s="449"/>
      <c r="AC18" s="449"/>
      <c r="AD18" s="1415"/>
      <c r="AE18" s="1415"/>
      <c r="AF18" s="450"/>
      <c r="AG18" s="646"/>
      <c r="AH18" s="1536">
        <f>AH17</f>
        <v>3</v>
      </c>
      <c r="AI18" s="1537"/>
      <c r="AJ18" s="1536">
        <f>AJ17</f>
        <v>90</v>
      </c>
      <c r="AK18" s="1537"/>
      <c r="AL18" s="1536">
        <f>AL17</f>
        <v>48</v>
      </c>
      <c r="AM18" s="1537"/>
      <c r="AN18" s="1536">
        <f>AN17</f>
        <v>16</v>
      </c>
      <c r="AO18" s="1537"/>
      <c r="AP18" s="1536">
        <f>AP17</f>
        <v>16</v>
      </c>
      <c r="AQ18" s="1537"/>
      <c r="AR18" s="1536">
        <f>AR17</f>
        <v>16</v>
      </c>
      <c r="AS18" s="1537"/>
      <c r="AT18" s="451"/>
      <c r="AU18" s="1438">
        <f>AU17</f>
        <v>42</v>
      </c>
      <c r="AV18" s="1437"/>
      <c r="AW18" s="452"/>
      <c r="AX18" s="453"/>
      <c r="AY18" s="453"/>
      <c r="AZ18" s="453"/>
      <c r="BA18" s="453"/>
      <c r="BB18" s="454"/>
      <c r="BC18" s="453"/>
      <c r="BD18" s="455"/>
      <c r="BE18" s="639"/>
      <c r="BF18" s="645">
        <f>AU18/AJ18</f>
        <v>0.4666666666666667</v>
      </c>
      <c r="BG18" s="644">
        <f>SUM(BG8:BG17)</f>
        <v>0</v>
      </c>
      <c r="BH18" s="644">
        <f>SUM(BH8:BH17)</f>
        <v>0</v>
      </c>
      <c r="BI18" s="644">
        <f>SUM(BI8:BI17)</f>
        <v>0</v>
      </c>
      <c r="BJ18" s="644">
        <f>SUM(BJ8:BJ17)</f>
        <v>3</v>
      </c>
      <c r="BK18" s="644">
        <f>SUM(BG18:BJ18)</f>
        <v>3</v>
      </c>
      <c r="BL18" s="637"/>
    </row>
    <row r="19" spans="1:64" ht="18.75" thickBot="1">
      <c r="A19" s="456"/>
      <c r="D19" s="457"/>
      <c r="E19" s="458"/>
      <c r="F19" s="458"/>
      <c r="G19" s="458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1423"/>
      <c r="AG19" s="1423"/>
      <c r="AH19" s="460"/>
      <c r="AI19" s="460"/>
      <c r="AJ19" s="460"/>
      <c r="AK19" s="643"/>
      <c r="AL19" s="1534" t="s">
        <v>63</v>
      </c>
      <c r="AM19" s="1535"/>
      <c r="AN19" s="1535"/>
      <c r="AO19" s="1535"/>
      <c r="AP19" s="1535"/>
      <c r="AQ19" s="1535"/>
      <c r="AR19" s="1535"/>
      <c r="AS19" s="1535"/>
      <c r="AT19" s="1535"/>
      <c r="AU19" s="1535"/>
      <c r="AV19" s="1535"/>
      <c r="AW19" s="642">
        <f aca="true" t="shared" si="2" ref="AW19:BD19">SUM(AW9:AW16)</f>
        <v>0</v>
      </c>
      <c r="AX19" s="642">
        <f t="shared" si="2"/>
        <v>0</v>
      </c>
      <c r="AY19" s="642">
        <f t="shared" si="2"/>
        <v>0</v>
      </c>
      <c r="AZ19" s="642">
        <f t="shared" si="2"/>
        <v>0</v>
      </c>
      <c r="BA19" s="642">
        <f t="shared" si="2"/>
        <v>0</v>
      </c>
      <c r="BB19" s="642">
        <f t="shared" si="2"/>
        <v>0</v>
      </c>
      <c r="BC19" s="642">
        <f t="shared" si="2"/>
        <v>3</v>
      </c>
      <c r="BD19" s="642">
        <f t="shared" si="2"/>
        <v>0</v>
      </c>
      <c r="BE19" s="639"/>
      <c r="BF19" s="638"/>
      <c r="BG19" s="638"/>
      <c r="BH19" s="638"/>
      <c r="BI19" s="638"/>
      <c r="BJ19" s="638"/>
      <c r="BK19" s="637"/>
      <c r="BL19" s="637"/>
    </row>
    <row r="20" spans="1:64" ht="18.75" customHeight="1">
      <c r="A20" s="462"/>
      <c r="D20" s="463"/>
      <c r="E20" s="464"/>
      <c r="F20" s="464"/>
      <c r="G20" s="464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7"/>
      <c r="AG20" s="459"/>
      <c r="AH20" s="468"/>
      <c r="AI20" s="468"/>
      <c r="AJ20" s="468"/>
      <c r="AK20" s="468"/>
      <c r="AL20" s="1426" t="s">
        <v>64</v>
      </c>
      <c r="AM20" s="1429" t="s">
        <v>65</v>
      </c>
      <c r="AN20" s="1430"/>
      <c r="AO20" s="1430"/>
      <c r="AP20" s="1430"/>
      <c r="AQ20" s="1430"/>
      <c r="AR20" s="1430"/>
      <c r="AS20" s="1430"/>
      <c r="AT20" s="1430"/>
      <c r="AU20" s="1430"/>
      <c r="AV20" s="1431"/>
      <c r="AW20" s="471">
        <f>COUNTIF($U$10:$V$17,1)</f>
        <v>0</v>
      </c>
      <c r="AX20" s="471">
        <f>COUNTIF($U$10:$V$17,2)</f>
        <v>0</v>
      </c>
      <c r="AY20" s="471">
        <f>COUNTIF($U$10:$V$17,3)</f>
        <v>0</v>
      </c>
      <c r="AZ20" s="471">
        <f>+COUNTIF($U$10:$V$17,4)</f>
        <v>0</v>
      </c>
      <c r="BA20" s="471">
        <f>COUNTIF($U$10:$V$17,5)</f>
        <v>0</v>
      </c>
      <c r="BB20" s="471">
        <f>COUNTIF($U$10:$V$17,6)</f>
        <v>0</v>
      </c>
      <c r="BC20" s="471">
        <f>COUNTIF($U$10:$V$17,7)</f>
        <v>0</v>
      </c>
      <c r="BD20" s="473">
        <f>COUNTIF($U$10:$V$17,8)</f>
        <v>0</v>
      </c>
      <c r="BE20" s="639"/>
      <c r="BF20" s="638"/>
      <c r="BG20" s="638"/>
      <c r="BH20" s="638"/>
      <c r="BI20" s="638"/>
      <c r="BJ20" s="638"/>
      <c r="BK20" s="637"/>
      <c r="BL20" s="637"/>
    </row>
    <row r="21" spans="1:64" ht="18">
      <c r="A21" s="462"/>
      <c r="D21" s="463"/>
      <c r="E21" s="464"/>
      <c r="F21" s="464"/>
      <c r="G21" s="464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8"/>
      <c r="AI21" s="468"/>
      <c r="AJ21" s="468"/>
      <c r="AK21" s="468"/>
      <c r="AL21" s="1427"/>
      <c r="AM21" s="1432" t="s">
        <v>275</v>
      </c>
      <c r="AN21" s="1433"/>
      <c r="AO21" s="1433"/>
      <c r="AP21" s="1433"/>
      <c r="AQ21" s="1433"/>
      <c r="AR21" s="1433"/>
      <c r="AS21" s="1433"/>
      <c r="AT21" s="1433"/>
      <c r="AU21" s="1433"/>
      <c r="AV21" s="1434"/>
      <c r="AW21" s="641">
        <f>COUNTIF($AB$10:$AC$17,1)</f>
        <v>0</v>
      </c>
      <c r="AX21" s="641">
        <f>COUNTIF($AB$8:$AC$17,2)</f>
        <v>0</v>
      </c>
      <c r="AY21" s="641">
        <f>COUNTIF($AB$8:$AC$17,3)</f>
        <v>0</v>
      </c>
      <c r="AZ21" s="641">
        <f>COUNTIF($AB$8:$AC$17,4)</f>
        <v>0</v>
      </c>
      <c r="BA21" s="641">
        <f>COUNTIF($AB$8:$AC$17,5)</f>
        <v>0</v>
      </c>
      <c r="BB21" s="641">
        <f>COUNTIF($AB$8:$AC$17,6)</f>
        <v>0</v>
      </c>
      <c r="BC21" s="641">
        <f>COUNTIF($AB$8:$AC$17,7)</f>
        <v>0</v>
      </c>
      <c r="BD21" s="640">
        <f>COUNTIF($AB$8:$AC$17,8)</f>
        <v>0</v>
      </c>
      <c r="BE21" s="639"/>
      <c r="BF21" s="638"/>
      <c r="BG21" s="638"/>
      <c r="BH21" s="638"/>
      <c r="BI21" s="638"/>
      <c r="BJ21" s="638"/>
      <c r="BK21" s="637"/>
      <c r="BL21" s="637"/>
    </row>
    <row r="22" spans="1:64" ht="18">
      <c r="A22" s="474"/>
      <c r="D22" s="475"/>
      <c r="E22" s="476"/>
      <c r="F22" s="476"/>
      <c r="G22" s="476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66"/>
      <c r="AG22" s="466"/>
      <c r="AH22" s="478"/>
      <c r="AI22" s="468"/>
      <c r="AJ22" s="468"/>
      <c r="AK22" s="468"/>
      <c r="AL22" s="1427"/>
      <c r="AM22" s="1432" t="s">
        <v>79</v>
      </c>
      <c r="AN22" s="1433"/>
      <c r="AO22" s="1433"/>
      <c r="AP22" s="1433"/>
      <c r="AQ22" s="1433"/>
      <c r="AR22" s="1433"/>
      <c r="AS22" s="1433"/>
      <c r="AT22" s="1433"/>
      <c r="AU22" s="1433"/>
      <c r="AV22" s="1434"/>
      <c r="AW22" s="479">
        <f>COUNTIF($W$10:$AA$17,1)</f>
        <v>0</v>
      </c>
      <c r="AX22" s="479">
        <f>COUNTIF($W$10:$AA$17,2)</f>
        <v>0</v>
      </c>
      <c r="AY22" s="479">
        <f>COUNTIF($W$10:$AA$17,3)</f>
        <v>0</v>
      </c>
      <c r="AZ22" s="479">
        <f>COUNTIF($W$10:$AA$17,4)</f>
        <v>0</v>
      </c>
      <c r="BA22" s="479">
        <f>COUNTIF($W$10:$AA$17,5)</f>
        <v>0</v>
      </c>
      <c r="BB22" s="479">
        <f>COUNTIF($W$10:$AA$17,6)</f>
        <v>0</v>
      </c>
      <c r="BC22" s="479">
        <f>COUNTIF($W$10:$AA$17,7)</f>
        <v>1</v>
      </c>
      <c r="BD22" s="481">
        <f>COUNTIF($W$10:$AA$17,8)</f>
        <v>0</v>
      </c>
      <c r="BE22" s="639"/>
      <c r="BF22" s="638"/>
      <c r="BG22" s="638"/>
      <c r="BH22" s="638"/>
      <c r="BI22" s="638"/>
      <c r="BJ22" s="638"/>
      <c r="BK22" s="637"/>
      <c r="BL22" s="637"/>
    </row>
    <row r="23" spans="1:64" ht="18">
      <c r="A23" s="474"/>
      <c r="D23" s="475"/>
      <c r="E23" s="476"/>
      <c r="F23" s="476"/>
      <c r="G23" s="476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8"/>
      <c r="AI23" s="468"/>
      <c r="AJ23" s="468"/>
      <c r="AK23" s="468"/>
      <c r="AL23" s="1427"/>
      <c r="AM23" s="1432" t="s">
        <v>66</v>
      </c>
      <c r="AN23" s="1433"/>
      <c r="AO23" s="1433"/>
      <c r="AP23" s="1433"/>
      <c r="AQ23" s="1433"/>
      <c r="AR23" s="1433"/>
      <c r="AS23" s="1433"/>
      <c r="AT23" s="1433"/>
      <c r="AU23" s="1433"/>
      <c r="AV23" s="1434"/>
      <c r="AW23" s="479">
        <f>COUNTIF($AD$10:$AE$17,1)</f>
        <v>0</v>
      </c>
      <c r="AX23" s="479">
        <f>COUNTIF($AD$10:$AE$17,2)</f>
        <v>0</v>
      </c>
      <c r="AY23" s="479">
        <f>COUNTIF($AD$10:$AE$17,3)</f>
        <v>0</v>
      </c>
      <c r="AZ23" s="479">
        <f>COUNTIF($AD$8:$AE$17,4)</f>
        <v>0</v>
      </c>
      <c r="BA23" s="479">
        <f>COUNTIF($AD$8:$AE$17,5)</f>
        <v>0</v>
      </c>
      <c r="BB23" s="479">
        <f>COUNTIF($AD$8:$AE$17,6)</f>
        <v>0</v>
      </c>
      <c r="BC23" s="479">
        <f>COUNTIF($AD$10:$AE$17,7)</f>
        <v>0</v>
      </c>
      <c r="BD23" s="481">
        <f>COUNTIF($AD$8:$AE$17,8)</f>
        <v>0</v>
      </c>
      <c r="BE23" s="639"/>
      <c r="BF23" s="638"/>
      <c r="BG23" s="638"/>
      <c r="BH23" s="638"/>
      <c r="BI23" s="638"/>
      <c r="BJ23" s="638"/>
      <c r="BK23" s="637"/>
      <c r="BL23" s="637"/>
    </row>
    <row r="24" spans="1:64" ht="18.75" thickBot="1">
      <c r="A24" s="474"/>
      <c r="D24" s="475"/>
      <c r="E24" s="476"/>
      <c r="F24" s="476"/>
      <c r="G24" s="476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68"/>
      <c r="AI24" s="468"/>
      <c r="AJ24" s="468"/>
      <c r="AK24" s="468"/>
      <c r="AL24" s="1428"/>
      <c r="AM24" s="1440" t="s">
        <v>67</v>
      </c>
      <c r="AN24" s="1441"/>
      <c r="AO24" s="1441"/>
      <c r="AP24" s="1441"/>
      <c r="AQ24" s="1441"/>
      <c r="AR24" s="1441"/>
      <c r="AS24" s="1441"/>
      <c r="AT24" s="1441"/>
      <c r="AU24" s="1441"/>
      <c r="AV24" s="1442"/>
      <c r="AW24" s="482">
        <f>COUNTIF($AF$8:$AG$17,1)</f>
        <v>0</v>
      </c>
      <c r="AX24" s="482">
        <f>COUNTIF($AF$8:$AG$17,2)</f>
        <v>0</v>
      </c>
      <c r="AY24" s="482">
        <f>COUNTIF($AF$10:$AG$17,3)</f>
        <v>0</v>
      </c>
      <c r="AZ24" s="482">
        <f>+COUNTIF($AF$8:$AG$17,4)</f>
        <v>0</v>
      </c>
      <c r="BA24" s="482">
        <f>COUNTIF($AF$8:$AG$17,5)</f>
        <v>0</v>
      </c>
      <c r="BB24" s="482">
        <f>COUNTIF($AF$8:$AG$17,6)</f>
        <v>0</v>
      </c>
      <c r="BC24" s="482">
        <f>COUNTIF($AF$8:$AG$17,7)</f>
        <v>0</v>
      </c>
      <c r="BD24" s="484">
        <f>COUNTIF($AF$8:$AG$17,8)</f>
        <v>0</v>
      </c>
      <c r="BE24" s="639"/>
      <c r="BF24" s="638"/>
      <c r="BG24" s="638"/>
      <c r="BH24" s="638"/>
      <c r="BI24" s="638"/>
      <c r="BJ24" s="638"/>
      <c r="BK24" s="637"/>
      <c r="BL24" s="637"/>
    </row>
    <row r="25" spans="1:63" ht="18.75" hidden="1">
      <c r="A25" s="527"/>
      <c r="B25" s="278"/>
      <c r="C25" s="278"/>
      <c r="D25" s="527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9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1"/>
      <c r="AG25" s="531"/>
      <c r="AH25" s="532"/>
      <c r="AI25" s="532"/>
      <c r="AJ25" s="532"/>
      <c r="AK25" s="532"/>
      <c r="AL25" s="532"/>
      <c r="AM25" s="532"/>
      <c r="AN25" s="532"/>
      <c r="AO25" s="532"/>
      <c r="AP25" s="532"/>
      <c r="AQ25" s="532"/>
      <c r="AR25" s="532"/>
      <c r="AS25" s="532"/>
      <c r="AT25" s="532"/>
      <c r="AU25" s="532"/>
      <c r="AV25" s="532"/>
      <c r="AW25" s="532"/>
      <c r="AX25" s="532"/>
      <c r="AY25" s="532"/>
      <c r="AZ25" s="532"/>
      <c r="BA25" s="532"/>
      <c r="BB25" s="532"/>
      <c r="BC25" s="532"/>
      <c r="BD25" s="532"/>
      <c r="BK25" s="217"/>
    </row>
    <row r="26" spans="1:63" ht="18.75" customHeight="1" hidden="1">
      <c r="A26" s="1538" t="s">
        <v>278</v>
      </c>
      <c r="B26" s="1539"/>
      <c r="C26" s="1539"/>
      <c r="D26" s="1539"/>
      <c r="E26" s="1539"/>
      <c r="F26" s="1539"/>
      <c r="G26" s="1539"/>
      <c r="H26" s="1539"/>
      <c r="I26" s="1539"/>
      <c r="J26" s="1539"/>
      <c r="K26" s="1539"/>
      <c r="L26" s="1539"/>
      <c r="M26" s="1539"/>
      <c r="N26" s="1539"/>
      <c r="O26" s="1539"/>
      <c r="P26" s="1539"/>
      <c r="Q26" s="1539"/>
      <c r="R26" s="1539"/>
      <c r="S26" s="1539"/>
      <c r="T26" s="1539"/>
      <c r="U26" s="1539"/>
      <c r="V26" s="1539"/>
      <c r="W26" s="1539"/>
      <c r="X26" s="1539"/>
      <c r="Y26" s="1539"/>
      <c r="Z26" s="1539"/>
      <c r="AA26" s="1539"/>
      <c r="AB26" s="1539"/>
      <c r="AC26" s="1539"/>
      <c r="AD26" s="1539"/>
      <c r="AE26" s="1539"/>
      <c r="AF26" s="1539"/>
      <c r="AG26" s="1539"/>
      <c r="AH26" s="1539"/>
      <c r="AI26" s="1539"/>
      <c r="AJ26" s="1539"/>
      <c r="AK26" s="1539"/>
      <c r="AL26" s="1539"/>
      <c r="AM26" s="1539"/>
      <c r="AN26" s="1539"/>
      <c r="AO26" s="1539"/>
      <c r="AP26" s="1539"/>
      <c r="AQ26" s="1539"/>
      <c r="AR26" s="1539"/>
      <c r="AS26" s="1539"/>
      <c r="AT26" s="1539"/>
      <c r="AU26" s="1539"/>
      <c r="AV26" s="1539"/>
      <c r="AW26" s="1539"/>
      <c r="AX26" s="1539"/>
      <c r="AY26" s="1539"/>
      <c r="AZ26" s="1539"/>
      <c r="BA26" s="1539"/>
      <c r="BB26" s="1539"/>
      <c r="BC26" s="1539"/>
      <c r="BD26" s="1540"/>
      <c r="BK26" s="217"/>
    </row>
    <row r="27" spans="1:63" ht="18.75" customHeight="1" hidden="1">
      <c r="A27" s="509">
        <v>1</v>
      </c>
      <c r="B27" s="1469"/>
      <c r="C27" s="1354"/>
      <c r="D27" s="1354"/>
      <c r="E27" s="1354"/>
      <c r="F27" s="1354"/>
      <c r="G27" s="1354"/>
      <c r="H27" s="1354"/>
      <c r="I27" s="1354"/>
      <c r="J27" s="1354"/>
      <c r="K27" s="1354"/>
      <c r="L27" s="1354"/>
      <c r="M27" s="1354"/>
      <c r="N27" s="1354"/>
      <c r="O27" s="1354"/>
      <c r="P27" s="1354"/>
      <c r="Q27" s="1354"/>
      <c r="R27" s="1354"/>
      <c r="S27" s="1354"/>
      <c r="T27" s="1354"/>
      <c r="U27" s="486"/>
      <c r="V27" s="414"/>
      <c r="W27" s="415"/>
      <c r="X27" s="414"/>
      <c r="Y27" s="414"/>
      <c r="Z27" s="414"/>
      <c r="AA27" s="416"/>
      <c r="AB27" s="414"/>
      <c r="AC27" s="414"/>
      <c r="AD27" s="415"/>
      <c r="AE27" s="416"/>
      <c r="AF27" s="534"/>
      <c r="AG27" s="535"/>
      <c r="AH27" s="1470">
        <f aca="true" t="shared" si="3" ref="AH27:AH41">AJ27/30</f>
        <v>0</v>
      </c>
      <c r="AI27" s="1359"/>
      <c r="AJ27" s="1360"/>
      <c r="AK27" s="1471"/>
      <c r="AL27" s="1472">
        <f aca="true" t="shared" si="4" ref="AL27:AL41">SUM(AN27:AS27)</f>
        <v>0</v>
      </c>
      <c r="AM27" s="1235"/>
      <c r="AN27" s="1356"/>
      <c r="AO27" s="1363"/>
      <c r="AP27" s="1356"/>
      <c r="AQ27" s="1363"/>
      <c r="AR27" s="1356"/>
      <c r="AS27" s="1363"/>
      <c r="AT27" s="536"/>
      <c r="AU27" s="1362">
        <f aca="true" t="shared" si="5" ref="AU27:AU41">AJ27-AL27</f>
        <v>0</v>
      </c>
      <c r="AV27" s="1473"/>
      <c r="AW27" s="636"/>
      <c r="AX27" s="490"/>
      <c r="AY27" s="491"/>
      <c r="AZ27" s="490"/>
      <c r="BA27" s="491"/>
      <c r="BB27" s="538"/>
      <c r="BC27" s="491"/>
      <c r="BD27" s="492"/>
      <c r="BK27" s="217"/>
    </row>
    <row r="28" spans="1:63" ht="18" customHeight="1" hidden="1">
      <c r="A28" s="426">
        <v>2</v>
      </c>
      <c r="B28" s="1455"/>
      <c r="C28" s="1377"/>
      <c r="D28" s="1377"/>
      <c r="E28" s="1377"/>
      <c r="F28" s="1377"/>
      <c r="G28" s="1377"/>
      <c r="H28" s="1377"/>
      <c r="I28" s="1377"/>
      <c r="J28" s="1377"/>
      <c r="K28" s="1377"/>
      <c r="L28" s="1377"/>
      <c r="M28" s="1377"/>
      <c r="N28" s="1377"/>
      <c r="O28" s="1377"/>
      <c r="P28" s="1377"/>
      <c r="Q28" s="1377"/>
      <c r="R28" s="1377"/>
      <c r="S28" s="1377"/>
      <c r="T28" s="1377"/>
      <c r="U28" s="493"/>
      <c r="V28" s="398"/>
      <c r="W28" s="421"/>
      <c r="X28" s="398"/>
      <c r="Y28" s="398"/>
      <c r="Z28" s="398"/>
      <c r="AA28" s="390"/>
      <c r="AB28" s="398"/>
      <c r="AC28" s="398"/>
      <c r="AD28" s="421"/>
      <c r="AE28" s="390"/>
      <c r="AF28" s="398"/>
      <c r="AG28" s="539"/>
      <c r="AH28" s="1475">
        <f t="shared" si="3"/>
        <v>0</v>
      </c>
      <c r="AI28" s="1369"/>
      <c r="AJ28" s="1314"/>
      <c r="AK28" s="1476"/>
      <c r="AL28" s="1477">
        <f t="shared" si="4"/>
        <v>0</v>
      </c>
      <c r="AM28" s="1251"/>
      <c r="AN28" s="1372"/>
      <c r="AO28" s="1373"/>
      <c r="AP28" s="1372"/>
      <c r="AQ28" s="1373"/>
      <c r="AR28" s="1372"/>
      <c r="AS28" s="1373"/>
      <c r="AT28" s="503"/>
      <c r="AU28" s="1371">
        <f t="shared" si="5"/>
        <v>0</v>
      </c>
      <c r="AV28" s="1474"/>
      <c r="AW28" s="635"/>
      <c r="AX28" s="357"/>
      <c r="AY28" s="358"/>
      <c r="AZ28" s="357"/>
      <c r="BA28" s="358"/>
      <c r="BB28" s="357"/>
      <c r="BC28" s="358"/>
      <c r="BD28" s="356"/>
      <c r="BK28" s="217"/>
    </row>
    <row r="29" spans="1:63" ht="18" customHeight="1" hidden="1">
      <c r="A29" s="426">
        <v>3</v>
      </c>
      <c r="B29" s="1457"/>
      <c r="C29" s="1366"/>
      <c r="D29" s="1366"/>
      <c r="E29" s="1366"/>
      <c r="F29" s="1366"/>
      <c r="G29" s="1366"/>
      <c r="H29" s="1366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493"/>
      <c r="V29" s="398"/>
      <c r="W29" s="421"/>
      <c r="X29" s="398"/>
      <c r="Y29" s="398"/>
      <c r="Z29" s="398"/>
      <c r="AA29" s="390"/>
      <c r="AB29" s="398"/>
      <c r="AC29" s="398"/>
      <c r="AD29" s="421"/>
      <c r="AE29" s="390"/>
      <c r="AF29" s="398"/>
      <c r="AG29" s="539"/>
      <c r="AH29" s="1475">
        <f t="shared" si="3"/>
        <v>0</v>
      </c>
      <c r="AI29" s="1369"/>
      <c r="AJ29" s="1314"/>
      <c r="AK29" s="1476"/>
      <c r="AL29" s="1477">
        <f t="shared" si="4"/>
        <v>0</v>
      </c>
      <c r="AM29" s="1251"/>
      <c r="AN29" s="1372"/>
      <c r="AO29" s="1373"/>
      <c r="AP29" s="1372"/>
      <c r="AQ29" s="1373"/>
      <c r="AR29" s="1478"/>
      <c r="AS29" s="1479"/>
      <c r="AT29" s="503"/>
      <c r="AU29" s="1371">
        <f t="shared" si="5"/>
        <v>0</v>
      </c>
      <c r="AV29" s="1474"/>
      <c r="AW29" s="635"/>
      <c r="AX29" s="541"/>
      <c r="AY29" s="498"/>
      <c r="AZ29" s="541"/>
      <c r="BA29" s="498"/>
      <c r="BB29" s="541"/>
      <c r="BC29" s="498"/>
      <c r="BD29" s="499"/>
      <c r="BK29" s="217"/>
    </row>
    <row r="30" spans="1:63" ht="18" customHeight="1" hidden="1">
      <c r="A30" s="426">
        <v>4</v>
      </c>
      <c r="B30" s="1455"/>
      <c r="C30" s="1377"/>
      <c r="D30" s="1377"/>
      <c r="E30" s="1377"/>
      <c r="F30" s="1377"/>
      <c r="G30" s="1377"/>
      <c r="H30" s="1377"/>
      <c r="I30" s="1377"/>
      <c r="J30" s="1377"/>
      <c r="K30" s="1377"/>
      <c r="L30" s="1377"/>
      <c r="M30" s="1377"/>
      <c r="N30" s="1377"/>
      <c r="O30" s="1377"/>
      <c r="P30" s="1377"/>
      <c r="Q30" s="1377"/>
      <c r="R30" s="1377"/>
      <c r="S30" s="1377"/>
      <c r="T30" s="1377"/>
      <c r="U30" s="493"/>
      <c r="V30" s="392"/>
      <c r="W30" s="424"/>
      <c r="X30" s="398"/>
      <c r="Y30" s="398"/>
      <c r="Z30" s="398"/>
      <c r="AA30" s="390"/>
      <c r="AB30" s="398"/>
      <c r="AC30" s="398"/>
      <c r="AD30" s="421"/>
      <c r="AE30" s="390"/>
      <c r="AF30" s="398"/>
      <c r="AG30" s="539"/>
      <c r="AH30" s="1475">
        <f t="shared" si="3"/>
        <v>0</v>
      </c>
      <c r="AI30" s="1369"/>
      <c r="AJ30" s="1314"/>
      <c r="AK30" s="1476"/>
      <c r="AL30" s="1477">
        <f t="shared" si="4"/>
        <v>0</v>
      </c>
      <c r="AM30" s="1251"/>
      <c r="AN30" s="1372"/>
      <c r="AO30" s="1373"/>
      <c r="AP30" s="1372"/>
      <c r="AQ30" s="1373"/>
      <c r="AR30" s="1372"/>
      <c r="AS30" s="1373"/>
      <c r="AT30" s="503"/>
      <c r="AU30" s="1371">
        <f t="shared" si="5"/>
        <v>0</v>
      </c>
      <c r="AV30" s="1474"/>
      <c r="AW30" s="635"/>
      <c r="AX30" s="357"/>
      <c r="AY30" s="358"/>
      <c r="AZ30" s="357"/>
      <c r="BA30" s="358"/>
      <c r="BB30" s="357"/>
      <c r="BC30" s="358"/>
      <c r="BD30" s="356"/>
      <c r="BK30" s="217"/>
    </row>
    <row r="31" spans="1:63" ht="18" customHeight="1" hidden="1">
      <c r="A31" s="426">
        <v>5</v>
      </c>
      <c r="B31" s="1380"/>
      <c r="C31" s="1380"/>
      <c r="D31" s="1380"/>
      <c r="E31" s="1380"/>
      <c r="F31" s="1380"/>
      <c r="G31" s="1380"/>
      <c r="H31" s="1380"/>
      <c r="I31" s="1380"/>
      <c r="J31" s="1380"/>
      <c r="K31" s="1380"/>
      <c r="L31" s="1380"/>
      <c r="M31" s="1380"/>
      <c r="N31" s="1380"/>
      <c r="O31" s="1380"/>
      <c r="P31" s="1380"/>
      <c r="Q31" s="1380"/>
      <c r="R31" s="1380"/>
      <c r="S31" s="1380"/>
      <c r="T31" s="1381"/>
      <c r="U31" s="398"/>
      <c r="V31" s="392"/>
      <c r="W31" s="424"/>
      <c r="X31" s="398"/>
      <c r="Y31" s="398"/>
      <c r="Z31" s="398"/>
      <c r="AA31" s="390"/>
      <c r="AB31" s="398"/>
      <c r="AC31" s="398"/>
      <c r="AD31" s="421"/>
      <c r="AE31" s="390"/>
      <c r="AF31" s="398"/>
      <c r="AG31" s="539"/>
      <c r="AH31" s="1475">
        <f t="shared" si="3"/>
        <v>0</v>
      </c>
      <c r="AI31" s="1369"/>
      <c r="AJ31" s="1314"/>
      <c r="AK31" s="1476"/>
      <c r="AL31" s="1477">
        <f t="shared" si="4"/>
        <v>0</v>
      </c>
      <c r="AM31" s="1251"/>
      <c r="AN31" s="1372"/>
      <c r="AO31" s="1373"/>
      <c r="AP31" s="1372"/>
      <c r="AQ31" s="1373"/>
      <c r="AR31" s="1372"/>
      <c r="AS31" s="1373"/>
      <c r="AT31" s="503"/>
      <c r="AU31" s="1371">
        <f t="shared" si="5"/>
        <v>0</v>
      </c>
      <c r="AV31" s="1474"/>
      <c r="AW31" s="635"/>
      <c r="AX31" s="357"/>
      <c r="AY31" s="358"/>
      <c r="AZ31" s="357"/>
      <c r="BA31" s="358"/>
      <c r="BB31" s="357"/>
      <c r="BC31" s="358"/>
      <c r="BD31" s="356"/>
      <c r="BK31" s="217"/>
    </row>
    <row r="32" spans="1:63" ht="18" customHeight="1" hidden="1">
      <c r="A32" s="426">
        <v>6</v>
      </c>
      <c r="B32" s="1386"/>
      <c r="C32" s="1386"/>
      <c r="D32" s="1386"/>
      <c r="E32" s="1386"/>
      <c r="F32" s="1386"/>
      <c r="G32" s="1386"/>
      <c r="H32" s="1386"/>
      <c r="I32" s="1386"/>
      <c r="J32" s="1386"/>
      <c r="K32" s="1386"/>
      <c r="L32" s="1386"/>
      <c r="M32" s="1386"/>
      <c r="N32" s="1386"/>
      <c r="O32" s="1386"/>
      <c r="P32" s="1386"/>
      <c r="Q32" s="1386"/>
      <c r="R32" s="1386"/>
      <c r="S32" s="1386"/>
      <c r="T32" s="1387"/>
      <c r="U32" s="398"/>
      <c r="V32" s="392"/>
      <c r="W32" s="424"/>
      <c r="X32" s="398"/>
      <c r="Y32" s="398"/>
      <c r="Z32" s="398"/>
      <c r="AA32" s="390"/>
      <c r="AB32" s="398"/>
      <c r="AC32" s="398"/>
      <c r="AD32" s="421"/>
      <c r="AE32" s="390"/>
      <c r="AF32" s="398"/>
      <c r="AG32" s="539"/>
      <c r="AH32" s="1475">
        <f t="shared" si="3"/>
        <v>0</v>
      </c>
      <c r="AI32" s="1369"/>
      <c r="AJ32" s="1314"/>
      <c r="AK32" s="1476"/>
      <c r="AL32" s="1477">
        <f t="shared" si="4"/>
        <v>0</v>
      </c>
      <c r="AM32" s="1251"/>
      <c r="AN32" s="1372"/>
      <c r="AO32" s="1373"/>
      <c r="AP32" s="1372"/>
      <c r="AQ32" s="1373"/>
      <c r="AR32" s="1372"/>
      <c r="AS32" s="1373"/>
      <c r="AT32" s="503"/>
      <c r="AU32" s="1371">
        <f t="shared" si="5"/>
        <v>0</v>
      </c>
      <c r="AV32" s="1474"/>
      <c r="AW32" s="635"/>
      <c r="AX32" s="357"/>
      <c r="AY32" s="358"/>
      <c r="AZ32" s="357"/>
      <c r="BA32" s="358"/>
      <c r="BB32" s="357"/>
      <c r="BC32" s="358"/>
      <c r="BD32" s="356"/>
      <c r="BK32" s="217"/>
    </row>
    <row r="33" spans="1:63" ht="18" customHeight="1" hidden="1">
      <c r="A33" s="426">
        <v>7</v>
      </c>
      <c r="B33" s="1386"/>
      <c r="C33" s="1386"/>
      <c r="D33" s="1386"/>
      <c r="E33" s="1386"/>
      <c r="F33" s="1386"/>
      <c r="G33" s="1386"/>
      <c r="H33" s="1386"/>
      <c r="I33" s="1386"/>
      <c r="J33" s="1386"/>
      <c r="K33" s="1386"/>
      <c r="L33" s="1386"/>
      <c r="M33" s="1386"/>
      <c r="N33" s="1386"/>
      <c r="O33" s="1386"/>
      <c r="P33" s="1386"/>
      <c r="Q33" s="1386"/>
      <c r="R33" s="1386"/>
      <c r="S33" s="1386"/>
      <c r="T33" s="1387"/>
      <c r="U33" s="398"/>
      <c r="V33" s="392"/>
      <c r="W33" s="424"/>
      <c r="X33" s="398"/>
      <c r="Y33" s="398"/>
      <c r="Z33" s="398"/>
      <c r="AA33" s="390"/>
      <c r="AB33" s="398"/>
      <c r="AC33" s="398"/>
      <c r="AD33" s="421"/>
      <c r="AE33" s="390"/>
      <c r="AF33" s="398"/>
      <c r="AG33" s="539"/>
      <c r="AH33" s="1475">
        <f t="shared" si="3"/>
        <v>0</v>
      </c>
      <c r="AI33" s="1369"/>
      <c r="AJ33" s="1314"/>
      <c r="AK33" s="1476"/>
      <c r="AL33" s="1477">
        <f t="shared" si="4"/>
        <v>0</v>
      </c>
      <c r="AM33" s="1251"/>
      <c r="AN33" s="1372"/>
      <c r="AO33" s="1373"/>
      <c r="AP33" s="1372"/>
      <c r="AQ33" s="1373"/>
      <c r="AR33" s="1372"/>
      <c r="AS33" s="1373"/>
      <c r="AT33" s="503"/>
      <c r="AU33" s="1371">
        <f t="shared" si="5"/>
        <v>0</v>
      </c>
      <c r="AV33" s="1474"/>
      <c r="AW33" s="635"/>
      <c r="AX33" s="357"/>
      <c r="AY33" s="358"/>
      <c r="AZ33" s="357"/>
      <c r="BA33" s="358"/>
      <c r="BB33" s="357"/>
      <c r="BC33" s="358"/>
      <c r="BD33" s="356"/>
      <c r="BK33" s="217"/>
    </row>
    <row r="34" spans="1:63" ht="18" customHeight="1" hidden="1">
      <c r="A34" s="426">
        <v>8</v>
      </c>
      <c r="B34" s="1386"/>
      <c r="C34" s="1386"/>
      <c r="D34" s="1386"/>
      <c r="E34" s="1386"/>
      <c r="F34" s="1386"/>
      <c r="G34" s="1386"/>
      <c r="H34" s="1386"/>
      <c r="I34" s="1386"/>
      <c r="J34" s="1386"/>
      <c r="K34" s="1386"/>
      <c r="L34" s="1386"/>
      <c r="M34" s="1386"/>
      <c r="N34" s="1386"/>
      <c r="O34" s="1386"/>
      <c r="P34" s="1386"/>
      <c r="Q34" s="1386"/>
      <c r="R34" s="1386"/>
      <c r="S34" s="1386"/>
      <c r="T34" s="1387"/>
      <c r="U34" s="398"/>
      <c r="V34" s="392"/>
      <c r="W34" s="424"/>
      <c r="X34" s="398"/>
      <c r="Y34" s="398"/>
      <c r="Z34" s="398"/>
      <c r="AA34" s="390"/>
      <c r="AB34" s="398"/>
      <c r="AC34" s="398"/>
      <c r="AD34" s="421"/>
      <c r="AE34" s="390"/>
      <c r="AF34" s="398"/>
      <c r="AG34" s="539"/>
      <c r="AH34" s="1475">
        <f t="shared" si="3"/>
        <v>0</v>
      </c>
      <c r="AI34" s="1369"/>
      <c r="AJ34" s="1314"/>
      <c r="AK34" s="1476"/>
      <c r="AL34" s="1477">
        <f t="shared" si="4"/>
        <v>0</v>
      </c>
      <c r="AM34" s="1251"/>
      <c r="AN34" s="1372"/>
      <c r="AO34" s="1373"/>
      <c r="AP34" s="1372"/>
      <c r="AQ34" s="1373"/>
      <c r="AR34" s="1372"/>
      <c r="AS34" s="1373"/>
      <c r="AT34" s="503"/>
      <c r="AU34" s="1371">
        <f t="shared" si="5"/>
        <v>0</v>
      </c>
      <c r="AV34" s="1474"/>
      <c r="AW34" s="635"/>
      <c r="AX34" s="357"/>
      <c r="AY34" s="358"/>
      <c r="AZ34" s="357"/>
      <c r="BA34" s="358"/>
      <c r="BB34" s="357"/>
      <c r="BC34" s="358"/>
      <c r="BD34" s="356"/>
      <c r="BK34" s="217"/>
    </row>
    <row r="35" spans="1:63" ht="18" customHeight="1" hidden="1">
      <c r="A35" s="426">
        <v>9</v>
      </c>
      <c r="B35" s="1386"/>
      <c r="C35" s="1386"/>
      <c r="D35" s="1386"/>
      <c r="E35" s="1386"/>
      <c r="F35" s="1386"/>
      <c r="G35" s="1386"/>
      <c r="H35" s="1386"/>
      <c r="I35" s="1386"/>
      <c r="J35" s="1386"/>
      <c r="K35" s="1386"/>
      <c r="L35" s="1386"/>
      <c r="M35" s="1386"/>
      <c r="N35" s="1386"/>
      <c r="O35" s="1386"/>
      <c r="P35" s="1386"/>
      <c r="Q35" s="1386"/>
      <c r="R35" s="1386"/>
      <c r="S35" s="1386"/>
      <c r="T35" s="1387"/>
      <c r="U35" s="398"/>
      <c r="V35" s="392"/>
      <c r="W35" s="424"/>
      <c r="X35" s="398"/>
      <c r="Y35" s="398"/>
      <c r="Z35" s="398"/>
      <c r="AA35" s="390"/>
      <c r="AB35" s="398"/>
      <c r="AC35" s="398"/>
      <c r="AD35" s="421"/>
      <c r="AE35" s="390"/>
      <c r="AF35" s="398"/>
      <c r="AG35" s="539"/>
      <c r="AH35" s="1475">
        <f t="shared" si="3"/>
        <v>0</v>
      </c>
      <c r="AI35" s="1369"/>
      <c r="AJ35" s="1314"/>
      <c r="AK35" s="1476"/>
      <c r="AL35" s="1477">
        <f t="shared" si="4"/>
        <v>0</v>
      </c>
      <c r="AM35" s="1251"/>
      <c r="AN35" s="1372"/>
      <c r="AO35" s="1373"/>
      <c r="AP35" s="1372"/>
      <c r="AQ35" s="1373"/>
      <c r="AR35" s="1372"/>
      <c r="AS35" s="1373"/>
      <c r="AT35" s="503"/>
      <c r="AU35" s="1371">
        <f t="shared" si="5"/>
        <v>0</v>
      </c>
      <c r="AV35" s="1474"/>
      <c r="AW35" s="635"/>
      <c r="AX35" s="357"/>
      <c r="AY35" s="358"/>
      <c r="AZ35" s="357"/>
      <c r="BA35" s="358"/>
      <c r="BB35" s="357"/>
      <c r="BC35" s="358"/>
      <c r="BD35" s="356"/>
      <c r="BK35" s="217"/>
    </row>
    <row r="36" spans="1:63" ht="18" customHeight="1" hidden="1">
      <c r="A36" s="426">
        <v>10</v>
      </c>
      <c r="B36" s="1386"/>
      <c r="C36" s="1386"/>
      <c r="D36" s="1386"/>
      <c r="E36" s="1386"/>
      <c r="F36" s="1386"/>
      <c r="G36" s="1386"/>
      <c r="H36" s="1386"/>
      <c r="I36" s="1386"/>
      <c r="J36" s="1386"/>
      <c r="K36" s="1386"/>
      <c r="L36" s="1386"/>
      <c r="M36" s="1386"/>
      <c r="N36" s="1386"/>
      <c r="O36" s="1386"/>
      <c r="P36" s="1386"/>
      <c r="Q36" s="1386"/>
      <c r="R36" s="1386"/>
      <c r="S36" s="1386"/>
      <c r="T36" s="1387"/>
      <c r="U36" s="398"/>
      <c r="V36" s="392"/>
      <c r="W36" s="424"/>
      <c r="X36" s="398"/>
      <c r="Y36" s="398"/>
      <c r="Z36" s="398"/>
      <c r="AA36" s="390"/>
      <c r="AB36" s="398"/>
      <c r="AC36" s="398"/>
      <c r="AD36" s="421"/>
      <c r="AE36" s="390"/>
      <c r="AF36" s="398"/>
      <c r="AG36" s="539"/>
      <c r="AH36" s="1475">
        <f t="shared" si="3"/>
        <v>0</v>
      </c>
      <c r="AI36" s="1369"/>
      <c r="AJ36" s="1314"/>
      <c r="AK36" s="1476"/>
      <c r="AL36" s="1477">
        <f t="shared" si="4"/>
        <v>0</v>
      </c>
      <c r="AM36" s="1251"/>
      <c r="AN36" s="1372"/>
      <c r="AO36" s="1373"/>
      <c r="AP36" s="1372"/>
      <c r="AQ36" s="1373"/>
      <c r="AR36" s="421"/>
      <c r="AS36" s="390"/>
      <c r="AT36" s="503"/>
      <c r="AU36" s="1371">
        <f t="shared" si="5"/>
        <v>0</v>
      </c>
      <c r="AV36" s="1474"/>
      <c r="AW36" s="635"/>
      <c r="AX36" s="357"/>
      <c r="AY36" s="358"/>
      <c r="AZ36" s="357"/>
      <c r="BA36" s="358"/>
      <c r="BB36" s="357"/>
      <c r="BC36" s="358"/>
      <c r="BD36" s="356"/>
      <c r="BK36" s="217"/>
    </row>
    <row r="37" spans="1:63" ht="18" customHeight="1" hidden="1">
      <c r="A37" s="426">
        <v>11</v>
      </c>
      <c r="B37" s="1455"/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8"/>
      <c r="U37" s="398"/>
      <c r="V37" s="392"/>
      <c r="W37" s="424"/>
      <c r="X37" s="398"/>
      <c r="Y37" s="398"/>
      <c r="Z37" s="398"/>
      <c r="AA37" s="390"/>
      <c r="AB37" s="398"/>
      <c r="AC37" s="398"/>
      <c r="AD37" s="421"/>
      <c r="AE37" s="390"/>
      <c r="AF37" s="398"/>
      <c r="AG37" s="539"/>
      <c r="AH37" s="1475">
        <f t="shared" si="3"/>
        <v>0</v>
      </c>
      <c r="AI37" s="1369"/>
      <c r="AJ37" s="1314"/>
      <c r="AK37" s="1476"/>
      <c r="AL37" s="1477">
        <f t="shared" si="4"/>
        <v>0</v>
      </c>
      <c r="AM37" s="1251"/>
      <c r="AN37" s="1372"/>
      <c r="AO37" s="1373"/>
      <c r="AP37" s="1372"/>
      <c r="AQ37" s="1373"/>
      <c r="AR37" s="1372"/>
      <c r="AS37" s="1373"/>
      <c r="AT37" s="503"/>
      <c r="AU37" s="1371">
        <f t="shared" si="5"/>
        <v>0</v>
      </c>
      <c r="AV37" s="1474"/>
      <c r="AW37" s="635"/>
      <c r="AX37" s="357"/>
      <c r="AY37" s="358"/>
      <c r="AZ37" s="357"/>
      <c r="BA37" s="358"/>
      <c r="BB37" s="357"/>
      <c r="BC37" s="358"/>
      <c r="BD37" s="356"/>
      <c r="BK37" s="217"/>
    </row>
    <row r="38" spans="1:63" ht="18" customHeight="1" hidden="1">
      <c r="A38" s="426">
        <v>12</v>
      </c>
      <c r="B38" s="1480"/>
      <c r="C38" s="1481"/>
      <c r="D38" s="1481"/>
      <c r="E38" s="1481"/>
      <c r="F38" s="1481"/>
      <c r="G38" s="1481"/>
      <c r="H38" s="1481"/>
      <c r="I38" s="1481"/>
      <c r="J38" s="1481"/>
      <c r="K38" s="1481"/>
      <c r="L38" s="1481"/>
      <c r="M38" s="1481"/>
      <c r="N38" s="1481"/>
      <c r="O38" s="1481"/>
      <c r="P38" s="1481"/>
      <c r="Q38" s="1481"/>
      <c r="R38" s="1481"/>
      <c r="S38" s="1481"/>
      <c r="T38" s="1482"/>
      <c r="U38" s="398"/>
      <c r="V38" s="392"/>
      <c r="W38" s="424"/>
      <c r="X38" s="398"/>
      <c r="Y38" s="398"/>
      <c r="Z38" s="398"/>
      <c r="AA38" s="390"/>
      <c r="AB38" s="398"/>
      <c r="AC38" s="398"/>
      <c r="AD38" s="421"/>
      <c r="AE38" s="390"/>
      <c r="AF38" s="398"/>
      <c r="AG38" s="539"/>
      <c r="AH38" s="1475">
        <f t="shared" si="3"/>
        <v>0</v>
      </c>
      <c r="AI38" s="1369"/>
      <c r="AJ38" s="1314"/>
      <c r="AK38" s="1476"/>
      <c r="AL38" s="1477">
        <f t="shared" si="4"/>
        <v>0</v>
      </c>
      <c r="AM38" s="1251"/>
      <c r="AN38" s="1372"/>
      <c r="AO38" s="1373"/>
      <c r="AP38" s="1372"/>
      <c r="AQ38" s="1373"/>
      <c r="AR38" s="1372"/>
      <c r="AS38" s="1373"/>
      <c r="AT38" s="503"/>
      <c r="AU38" s="1371">
        <f t="shared" si="5"/>
        <v>0</v>
      </c>
      <c r="AV38" s="1474"/>
      <c r="AW38" s="635"/>
      <c r="AX38" s="357"/>
      <c r="AY38" s="358"/>
      <c r="AZ38" s="357"/>
      <c r="BA38" s="358"/>
      <c r="BB38" s="357"/>
      <c r="BC38" s="358"/>
      <c r="BD38" s="356"/>
      <c r="BK38" s="217"/>
    </row>
    <row r="39" spans="1:63" ht="18" customHeight="1" hidden="1">
      <c r="A39" s="426">
        <v>13</v>
      </c>
      <c r="B39" s="1480"/>
      <c r="C39" s="1481"/>
      <c r="D39" s="1481"/>
      <c r="E39" s="1481"/>
      <c r="F39" s="1481"/>
      <c r="G39" s="1481"/>
      <c r="H39" s="1481"/>
      <c r="I39" s="1481"/>
      <c r="J39" s="1481"/>
      <c r="K39" s="1481"/>
      <c r="L39" s="1481"/>
      <c r="M39" s="1481"/>
      <c r="N39" s="1481"/>
      <c r="O39" s="1481"/>
      <c r="P39" s="1481"/>
      <c r="Q39" s="1481"/>
      <c r="R39" s="1481"/>
      <c r="S39" s="1481"/>
      <c r="T39" s="1482"/>
      <c r="U39" s="425"/>
      <c r="V39" s="542"/>
      <c r="W39" s="421"/>
      <c r="X39" s="398"/>
      <c r="Y39" s="398"/>
      <c r="Z39" s="398"/>
      <c r="AA39" s="390"/>
      <c r="AB39" s="398"/>
      <c r="AC39" s="398"/>
      <c r="AD39" s="421"/>
      <c r="AE39" s="390"/>
      <c r="AF39" s="398"/>
      <c r="AG39" s="539"/>
      <c r="AH39" s="1475">
        <f t="shared" si="3"/>
        <v>0</v>
      </c>
      <c r="AI39" s="1369"/>
      <c r="AJ39" s="1314"/>
      <c r="AK39" s="1476"/>
      <c r="AL39" s="1477">
        <f t="shared" si="4"/>
        <v>0</v>
      </c>
      <c r="AM39" s="1251"/>
      <c r="AN39" s="1372"/>
      <c r="AO39" s="1373"/>
      <c r="AP39" s="1372"/>
      <c r="AQ39" s="1373"/>
      <c r="AR39" s="1372"/>
      <c r="AS39" s="1373"/>
      <c r="AT39" s="503"/>
      <c r="AU39" s="1371">
        <f t="shared" si="5"/>
        <v>0</v>
      </c>
      <c r="AV39" s="1474"/>
      <c r="AW39" s="635"/>
      <c r="AX39" s="357"/>
      <c r="AY39" s="358"/>
      <c r="AZ39" s="357"/>
      <c r="BA39" s="358"/>
      <c r="BB39" s="357"/>
      <c r="BC39" s="358"/>
      <c r="BD39" s="356"/>
      <c r="BK39" s="217"/>
    </row>
    <row r="40" spans="1:63" ht="18.75" customHeight="1" hidden="1">
      <c r="A40" s="426">
        <v>14</v>
      </c>
      <c r="B40" s="1455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8"/>
      <c r="U40" s="392"/>
      <c r="V40" s="392"/>
      <c r="W40" s="421"/>
      <c r="X40" s="398"/>
      <c r="Y40" s="398"/>
      <c r="Z40" s="398"/>
      <c r="AA40" s="390"/>
      <c r="AB40" s="398"/>
      <c r="AC40" s="398"/>
      <c r="AD40" s="421"/>
      <c r="AE40" s="390"/>
      <c r="AF40" s="398"/>
      <c r="AG40" s="539"/>
      <c r="AH40" s="1475">
        <f t="shared" si="3"/>
        <v>0</v>
      </c>
      <c r="AI40" s="1369"/>
      <c r="AJ40" s="1314"/>
      <c r="AK40" s="1476"/>
      <c r="AL40" s="1477">
        <f t="shared" si="4"/>
        <v>0</v>
      </c>
      <c r="AM40" s="1251"/>
      <c r="AN40" s="1372"/>
      <c r="AO40" s="1373"/>
      <c r="AP40" s="1372"/>
      <c r="AQ40" s="1373"/>
      <c r="AR40" s="1372"/>
      <c r="AS40" s="1373"/>
      <c r="AT40" s="503"/>
      <c r="AU40" s="1371">
        <f t="shared" si="5"/>
        <v>0</v>
      </c>
      <c r="AV40" s="1474"/>
      <c r="AW40" s="634"/>
      <c r="AX40" s="421"/>
      <c r="AY40" s="502"/>
      <c r="AZ40" s="421"/>
      <c r="BA40" s="502"/>
      <c r="BB40" s="421"/>
      <c r="BC40" s="502"/>
      <c r="BD40" s="503"/>
      <c r="BK40" s="217"/>
    </row>
    <row r="41" spans="1:63" ht="18.75" hidden="1" thickBot="1">
      <c r="A41" s="426">
        <v>15</v>
      </c>
      <c r="B41" s="1483"/>
      <c r="C41" s="1484"/>
      <c r="D41" s="1484"/>
      <c r="E41" s="1484"/>
      <c r="F41" s="1484"/>
      <c r="G41" s="1484"/>
      <c r="H41" s="1484"/>
      <c r="I41" s="1484"/>
      <c r="J41" s="1484"/>
      <c r="K41" s="1484"/>
      <c r="L41" s="1484"/>
      <c r="M41" s="1484"/>
      <c r="N41" s="1484"/>
      <c r="O41" s="1484"/>
      <c r="P41" s="1484"/>
      <c r="Q41" s="1484"/>
      <c r="R41" s="1484"/>
      <c r="S41" s="1484"/>
      <c r="T41" s="1484"/>
      <c r="U41" s="544"/>
      <c r="V41" s="545"/>
      <c r="W41" s="405"/>
      <c r="X41" s="406"/>
      <c r="Y41" s="406"/>
      <c r="Z41" s="406"/>
      <c r="AA41" s="546"/>
      <c r="AB41" s="406"/>
      <c r="AC41" s="406"/>
      <c r="AD41" s="405"/>
      <c r="AE41" s="546"/>
      <c r="AF41" s="547"/>
      <c r="AG41" s="548"/>
      <c r="AH41" s="1475">
        <f t="shared" si="3"/>
        <v>0</v>
      </c>
      <c r="AI41" s="1369"/>
      <c r="AJ41" s="1274"/>
      <c r="AK41" s="1485"/>
      <c r="AL41" s="1477">
        <f t="shared" si="4"/>
        <v>0</v>
      </c>
      <c r="AM41" s="1251"/>
      <c r="AN41" s="1486"/>
      <c r="AO41" s="1487"/>
      <c r="AP41" s="1486"/>
      <c r="AQ41" s="1487"/>
      <c r="AR41" s="1486"/>
      <c r="AS41" s="1487"/>
      <c r="AT41" s="363"/>
      <c r="AU41" s="1371">
        <f t="shared" si="5"/>
        <v>0</v>
      </c>
      <c r="AV41" s="1474"/>
      <c r="AW41" s="633"/>
      <c r="AX41" s="308"/>
      <c r="AY41" s="317"/>
      <c r="AZ41" s="308"/>
      <c r="BA41" s="317"/>
      <c r="BB41" s="308"/>
      <c r="BC41" s="317"/>
      <c r="BD41" s="320"/>
      <c r="BK41" s="217"/>
    </row>
    <row r="42" spans="1:63" ht="19.5" customHeight="1" hidden="1">
      <c r="A42" s="520"/>
      <c r="B42" s="1461" t="s">
        <v>279</v>
      </c>
      <c r="C42" s="1462"/>
      <c r="D42" s="1462"/>
      <c r="E42" s="1462"/>
      <c r="F42" s="1462"/>
      <c r="G42" s="1462"/>
      <c r="H42" s="1462"/>
      <c r="I42" s="1462"/>
      <c r="J42" s="1462"/>
      <c r="K42" s="1462"/>
      <c r="L42" s="1462"/>
      <c r="M42" s="1462"/>
      <c r="N42" s="1462"/>
      <c r="O42" s="1462"/>
      <c r="P42" s="1462"/>
      <c r="Q42" s="1462"/>
      <c r="R42" s="1462"/>
      <c r="S42" s="1462"/>
      <c r="T42" s="1463"/>
      <c r="U42" s="550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1491">
        <f>SUM(AH27:AI41)</f>
        <v>0</v>
      </c>
      <c r="AI42" s="1492"/>
      <c r="AJ42" s="1493">
        <f>SUM(AJ27:AK41)</f>
        <v>0</v>
      </c>
      <c r="AK42" s="1494"/>
      <c r="AL42" s="1491">
        <f>SUM(AL27:AM41)</f>
        <v>0</v>
      </c>
      <c r="AM42" s="1492"/>
      <c r="AN42" s="1493">
        <f>SUM(AN27:AO41)</f>
        <v>0</v>
      </c>
      <c r="AO42" s="1492"/>
      <c r="AP42" s="1493">
        <f>SUM(AP27:AQ41)</f>
        <v>0</v>
      </c>
      <c r="AQ42" s="1492"/>
      <c r="AR42" s="1493">
        <f>SUM(AR27:AS41)</f>
        <v>0</v>
      </c>
      <c r="AS42" s="1492"/>
      <c r="AT42" s="552"/>
      <c r="AU42" s="1493">
        <f>SUM(AU27:AV41)</f>
        <v>0</v>
      </c>
      <c r="AV42" s="1494"/>
      <c r="AW42" s="632"/>
      <c r="AX42" s="552"/>
      <c r="AY42" s="552"/>
      <c r="AZ42" s="552"/>
      <c r="BA42" s="552"/>
      <c r="BB42" s="552"/>
      <c r="BC42" s="552"/>
      <c r="BD42" s="554"/>
      <c r="BK42" s="217"/>
    </row>
    <row r="43" spans="2:56" ht="18.75">
      <c r="B43" s="68"/>
      <c r="C43" s="68"/>
      <c r="D43" s="68"/>
      <c r="E43" s="385"/>
      <c r="F43" s="560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556"/>
      <c r="AC43" s="556"/>
      <c r="AD43" s="556"/>
      <c r="AE43" s="556"/>
      <c r="AF43" s="556"/>
      <c r="AG43" s="557"/>
      <c r="AH43" s="557"/>
      <c r="AI43" s="557"/>
      <c r="AJ43" s="557"/>
      <c r="AK43" s="1495" t="s">
        <v>288</v>
      </c>
      <c r="AL43" s="1495"/>
      <c r="AM43" s="1495"/>
      <c r="AN43" s="1495"/>
      <c r="AO43" s="1495"/>
      <c r="AP43" s="1495"/>
      <c r="AQ43" s="1495"/>
      <c r="AR43" s="1495"/>
      <c r="AS43" s="1495"/>
      <c r="AT43" s="1495"/>
      <c r="AU43" s="1495"/>
      <c r="AV43" s="1495"/>
      <c r="AW43" s="1495"/>
      <c r="AX43" s="1495"/>
      <c r="AY43" s="1495"/>
      <c r="AZ43" s="1495"/>
      <c r="BA43" s="1495"/>
      <c r="BB43" s="385"/>
      <c r="BC43" s="385"/>
      <c r="BD43" s="284"/>
    </row>
    <row r="44" spans="2:56" ht="20.25" customHeight="1">
      <c r="B44" s="68"/>
      <c r="C44" s="68"/>
      <c r="D44" s="68"/>
      <c r="E44" s="385"/>
      <c r="F44" s="560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7"/>
      <c r="AH44" s="557"/>
      <c r="AI44" s="557"/>
      <c r="AJ44" s="557"/>
      <c r="AK44" s="1496" t="s">
        <v>280</v>
      </c>
      <c r="AL44" s="1496"/>
      <c r="AM44" s="1496"/>
      <c r="AN44" s="1496"/>
      <c r="AO44" s="1496"/>
      <c r="AP44" s="1496"/>
      <c r="AQ44" s="1496"/>
      <c r="AR44" s="1496"/>
      <c r="AS44" s="1496"/>
      <c r="AT44" s="1496"/>
      <c r="AU44" s="562"/>
      <c r="AV44" s="562"/>
      <c r="AW44" s="562"/>
      <c r="AX44" s="562"/>
      <c r="AY44" s="562"/>
      <c r="AZ44" s="562"/>
      <c r="BA44" s="562"/>
      <c r="BB44" s="385"/>
      <c r="BC44" s="385"/>
      <c r="BD44" s="284"/>
    </row>
    <row r="45" spans="2:56" ht="18.75">
      <c r="B45" s="68"/>
      <c r="C45" s="68"/>
      <c r="D45" s="1497" t="s">
        <v>75</v>
      </c>
      <c r="E45" s="1497"/>
      <c r="F45" s="1497"/>
      <c r="G45" s="1497"/>
      <c r="H45" s="1497"/>
      <c r="I45" s="1497"/>
      <c r="J45" s="1497"/>
      <c r="K45" s="1497"/>
      <c r="L45" s="1497"/>
      <c r="M45" s="1497"/>
      <c r="N45" s="1497"/>
      <c r="O45" s="564"/>
      <c r="P45" s="565"/>
      <c r="Q45" s="565"/>
      <c r="R45" s="565"/>
      <c r="S45" s="565"/>
      <c r="T45" s="565"/>
      <c r="U45" s="565"/>
      <c r="V45" s="565"/>
      <c r="W45" s="566" t="s">
        <v>74</v>
      </c>
      <c r="X45" s="72"/>
      <c r="Y45" s="72"/>
      <c r="Z45" s="72"/>
      <c r="AA45" s="72"/>
      <c r="AB45" s="567"/>
      <c r="AC45" s="567"/>
      <c r="AD45" s="567"/>
      <c r="AE45" s="567"/>
      <c r="AF45" s="568"/>
      <c r="AG45" s="568"/>
      <c r="AH45" s="568"/>
      <c r="AI45" s="568"/>
      <c r="AJ45" s="568"/>
      <c r="AK45" s="569" t="s">
        <v>281</v>
      </c>
      <c r="AL45" s="562"/>
      <c r="AM45" s="570"/>
      <c r="AN45" s="562"/>
      <c r="AO45" s="562"/>
      <c r="AP45" s="562"/>
      <c r="AQ45" s="571"/>
      <c r="AR45" s="571"/>
      <c r="AS45" s="571"/>
      <c r="AT45" s="572"/>
      <c r="AU45" s="572"/>
      <c r="AV45" s="572"/>
      <c r="AW45" s="573"/>
      <c r="AX45" s="574" t="s">
        <v>289</v>
      </c>
      <c r="AY45" s="85"/>
      <c r="AZ45" s="575"/>
      <c r="BA45" s="575"/>
      <c r="BB45" s="568"/>
      <c r="BC45" s="568"/>
      <c r="BD45" s="576"/>
    </row>
    <row r="46" spans="2:56" ht="18" customHeight="1">
      <c r="B46" s="68"/>
      <c r="C46" s="68"/>
      <c r="D46" s="1498" t="s">
        <v>76</v>
      </c>
      <c r="E46" s="1498"/>
      <c r="F46" s="1498"/>
      <c r="G46" s="1498"/>
      <c r="H46" s="1498"/>
      <c r="I46" s="1498"/>
      <c r="J46" s="1498"/>
      <c r="K46" s="1498"/>
      <c r="L46" s="1498"/>
      <c r="M46" s="1498"/>
      <c r="N46" s="578"/>
      <c r="O46" s="578"/>
      <c r="P46" s="579"/>
      <c r="Q46" s="578"/>
      <c r="R46" s="580" t="s">
        <v>68</v>
      </c>
      <c r="S46" s="580"/>
      <c r="T46" s="580"/>
      <c r="U46" s="580"/>
      <c r="V46" s="580"/>
      <c r="W46" s="580"/>
      <c r="X46" s="1499"/>
      <c r="Y46" s="1499"/>
      <c r="Z46" s="580"/>
      <c r="AA46" s="580"/>
      <c r="AB46" s="568"/>
      <c r="AC46" s="568"/>
      <c r="AD46" s="568"/>
      <c r="AE46" s="568"/>
      <c r="AF46" s="581"/>
      <c r="AG46" s="581"/>
      <c r="AH46" s="559"/>
      <c r="AI46" s="559"/>
      <c r="AJ46" s="560"/>
      <c r="AK46" s="562"/>
      <c r="AL46" s="562"/>
      <c r="AM46" s="562"/>
      <c r="AN46" s="562"/>
      <c r="AO46" s="562"/>
      <c r="AP46" s="562"/>
      <c r="AQ46" s="561"/>
      <c r="AR46" s="580"/>
      <c r="AS46" s="561"/>
      <c r="AT46" s="1488" t="s">
        <v>68</v>
      </c>
      <c r="AU46" s="1488"/>
      <c r="AV46" s="1488"/>
      <c r="AW46" s="582"/>
      <c r="AX46" s="582"/>
      <c r="AY46" s="1488" t="s">
        <v>69</v>
      </c>
      <c r="AZ46" s="1488"/>
      <c r="BA46" s="1488"/>
      <c r="BB46" s="559"/>
      <c r="BC46" s="560"/>
      <c r="BD46" s="583"/>
    </row>
    <row r="47" spans="2:56" ht="18.75">
      <c r="B47" s="68"/>
      <c r="C47" s="68"/>
      <c r="D47" s="68"/>
      <c r="E47" s="584"/>
      <c r="F47" s="585"/>
      <c r="G47" s="586"/>
      <c r="H47" s="578"/>
      <c r="I47" s="578"/>
      <c r="J47" s="578"/>
      <c r="K47" s="578"/>
      <c r="L47" s="578"/>
      <c r="M47" s="578"/>
      <c r="N47" s="578"/>
      <c r="O47" s="578"/>
      <c r="P47" s="579"/>
      <c r="Q47" s="578"/>
      <c r="R47" s="587"/>
      <c r="S47" s="587"/>
      <c r="T47" s="587"/>
      <c r="U47" s="587"/>
      <c r="V47" s="587"/>
      <c r="W47" s="587"/>
      <c r="X47" s="587"/>
      <c r="Y47" s="587"/>
      <c r="Z47" s="587"/>
      <c r="AA47" s="587"/>
      <c r="AB47" s="581"/>
      <c r="AC47" s="581"/>
      <c r="AD47" s="581"/>
      <c r="AE47" s="581"/>
      <c r="AF47" s="559"/>
      <c r="AG47" s="559"/>
      <c r="AH47" s="559"/>
      <c r="AI47" s="559"/>
      <c r="AJ47" s="560"/>
      <c r="AK47" s="562"/>
      <c r="AL47" s="562"/>
      <c r="AM47" s="562"/>
      <c r="AN47" s="562"/>
      <c r="AO47" s="562"/>
      <c r="AP47" s="562"/>
      <c r="AQ47" s="562"/>
      <c r="AR47" s="562"/>
      <c r="AS47" s="562"/>
      <c r="AT47" s="588"/>
      <c r="AU47" s="588"/>
      <c r="AV47" s="588"/>
      <c r="AW47" s="588"/>
      <c r="AX47" s="588"/>
      <c r="AY47" s="588"/>
      <c r="AZ47" s="588"/>
      <c r="BA47" s="588"/>
      <c r="BB47" s="587"/>
      <c r="BC47" s="587"/>
      <c r="BD47" s="477"/>
    </row>
    <row r="48" spans="2:56" ht="18.75">
      <c r="B48" s="68"/>
      <c r="C48" s="68"/>
      <c r="D48" s="1502" t="s">
        <v>157</v>
      </c>
      <c r="E48" s="1502"/>
      <c r="F48" s="1502"/>
      <c r="G48" s="1502"/>
      <c r="H48" s="1502"/>
      <c r="I48" s="1502"/>
      <c r="J48" s="1502"/>
      <c r="K48" s="1502"/>
      <c r="L48" s="1502"/>
      <c r="M48" s="1502"/>
      <c r="N48" s="1502"/>
      <c r="O48" s="564"/>
      <c r="P48" s="565"/>
      <c r="Q48" s="565"/>
      <c r="R48" s="565"/>
      <c r="S48" s="565"/>
      <c r="T48" s="565"/>
      <c r="U48" s="565"/>
      <c r="V48" s="565"/>
      <c r="W48" s="566" t="s">
        <v>282</v>
      </c>
      <c r="X48" s="72"/>
      <c r="Y48" s="72"/>
      <c r="Z48" s="72"/>
      <c r="AA48" s="72"/>
      <c r="AB48" s="565"/>
      <c r="AC48" s="565"/>
      <c r="AD48" s="565"/>
      <c r="AE48" s="565"/>
      <c r="AF48" s="590"/>
      <c r="AG48" s="591"/>
      <c r="AH48" s="591"/>
      <c r="AI48" s="591"/>
      <c r="AJ48" s="591"/>
      <c r="AK48" s="592" t="s">
        <v>290</v>
      </c>
      <c r="AL48" s="593"/>
      <c r="AM48" s="593"/>
      <c r="AN48" s="593"/>
      <c r="AO48" s="593"/>
      <c r="AP48" s="593"/>
      <c r="AQ48" s="593"/>
      <c r="AR48" s="594"/>
      <c r="AS48" s="595"/>
      <c r="AT48" s="572"/>
      <c r="AU48" s="572"/>
      <c r="AV48" s="572"/>
      <c r="AW48" s="573"/>
      <c r="AX48" s="574" t="s">
        <v>291</v>
      </c>
      <c r="AY48" s="85"/>
      <c r="AZ48" s="575"/>
      <c r="BA48" s="575"/>
      <c r="BB48" s="568"/>
      <c r="BC48" s="568"/>
      <c r="BD48" s="576"/>
    </row>
    <row r="49" spans="2:56" ht="18.75">
      <c r="B49" s="68"/>
      <c r="C49" s="68"/>
      <c r="D49" s="1502"/>
      <c r="E49" s="1502"/>
      <c r="F49" s="1502"/>
      <c r="G49" s="1502"/>
      <c r="H49" s="1502"/>
      <c r="I49" s="1502"/>
      <c r="J49" s="578"/>
      <c r="K49" s="578"/>
      <c r="L49" s="578"/>
      <c r="M49" s="578"/>
      <c r="N49" s="578"/>
      <c r="O49" s="578"/>
      <c r="P49" s="579"/>
      <c r="Q49" s="578"/>
      <c r="R49" s="580" t="s">
        <v>68</v>
      </c>
      <c r="S49" s="580"/>
      <c r="T49" s="580"/>
      <c r="U49" s="580"/>
      <c r="V49" s="580"/>
      <c r="W49" s="580"/>
      <c r="X49" s="1499"/>
      <c r="Y49" s="1499"/>
      <c r="Z49" s="580"/>
      <c r="AA49" s="580"/>
      <c r="AB49" s="568"/>
      <c r="AC49" s="568"/>
      <c r="AD49" s="568"/>
      <c r="AE49" s="568"/>
      <c r="AF49" s="590"/>
      <c r="AG49" s="590"/>
      <c r="AH49" s="596"/>
      <c r="AI49" s="559"/>
      <c r="AJ49" s="560"/>
      <c r="AK49" s="597"/>
      <c r="AL49" s="597"/>
      <c r="AM49" s="597"/>
      <c r="AN49" s="597"/>
      <c r="AO49" s="597"/>
      <c r="AP49" s="597"/>
      <c r="AQ49" s="598"/>
      <c r="AR49" s="599"/>
      <c r="AS49" s="600"/>
      <c r="AT49" s="1488" t="s">
        <v>68</v>
      </c>
      <c r="AU49" s="1488"/>
      <c r="AV49" s="1488"/>
      <c r="AW49" s="582"/>
      <c r="AX49" s="582"/>
      <c r="AY49" s="582"/>
      <c r="AZ49" s="582" t="s">
        <v>69</v>
      </c>
      <c r="BA49" s="582"/>
      <c r="BB49" s="580"/>
      <c r="BC49" s="580"/>
      <c r="BD49" s="601"/>
    </row>
    <row r="50" ht="18.75">
      <c r="B50" s="68"/>
    </row>
    <row r="51" ht="18.75">
      <c r="B51" s="68"/>
    </row>
    <row r="52" spans="4:55" ht="18">
      <c r="D52" s="870" t="s">
        <v>80</v>
      </c>
      <c r="E52" s="870"/>
      <c r="F52" s="870"/>
      <c r="G52" s="870"/>
      <c r="H52" s="870"/>
      <c r="I52" s="870"/>
      <c r="J52" s="870"/>
      <c r="K52" s="870"/>
      <c r="L52" s="870"/>
      <c r="M52" s="870"/>
      <c r="N52" s="870"/>
      <c r="O52" s="870"/>
      <c r="P52" s="870"/>
      <c r="Q52" s="870"/>
      <c r="R52" s="870"/>
      <c r="S52" s="870"/>
      <c r="AK52" s="602" t="s">
        <v>283</v>
      </c>
      <c r="AL52" s="603"/>
      <c r="AM52" s="603"/>
      <c r="AN52" s="603"/>
      <c r="AO52" s="603"/>
      <c r="AP52" s="603"/>
      <c r="AQ52" s="603"/>
      <c r="AR52" s="604"/>
      <c r="AS52" s="605"/>
      <c r="AT52" s="606"/>
      <c r="AU52" s="606"/>
      <c r="AV52" s="606"/>
      <c r="AW52" s="607"/>
      <c r="AX52" s="607"/>
      <c r="AY52" s="608" t="s">
        <v>292</v>
      </c>
      <c r="AZ52" s="609"/>
      <c r="BA52" s="609"/>
      <c r="BB52" s="610"/>
      <c r="BC52" s="611"/>
    </row>
    <row r="53" spans="4:55" ht="18">
      <c r="D53" s="871" t="s">
        <v>284</v>
      </c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  <c r="R53" s="871"/>
      <c r="S53" s="612"/>
      <c r="T53" s="612"/>
      <c r="U53" s="612"/>
      <c r="V53" s="612"/>
      <c r="W53" s="612"/>
      <c r="X53" s="612"/>
      <c r="Y53" s="612"/>
      <c r="Z53" s="612"/>
      <c r="AA53" s="612"/>
      <c r="AB53" s="612"/>
      <c r="AC53" s="612"/>
      <c r="AD53" s="612"/>
      <c r="AE53" s="612"/>
      <c r="AK53" s="613"/>
      <c r="AL53" s="613"/>
      <c r="AM53" s="613"/>
      <c r="AN53" s="613"/>
      <c r="AO53" s="613"/>
      <c r="AP53" s="613"/>
      <c r="AQ53" s="614"/>
      <c r="AR53" s="615"/>
      <c r="AS53" s="616"/>
      <c r="AT53" s="617"/>
      <c r="AU53" s="618" t="s">
        <v>68</v>
      </c>
      <c r="AV53" s="617"/>
      <c r="AW53" s="617"/>
      <c r="AX53" s="617"/>
      <c r="AY53" s="617"/>
      <c r="AZ53" s="619" t="s">
        <v>69</v>
      </c>
      <c r="BA53" s="617"/>
      <c r="BB53" s="617"/>
      <c r="BC53" s="620"/>
    </row>
    <row r="55" spans="4:31" ht="18">
      <c r="D55" s="621" t="s">
        <v>81</v>
      </c>
      <c r="E55" s="621"/>
      <c r="F55" s="621"/>
      <c r="G55" s="621"/>
      <c r="H55" s="621"/>
      <c r="I55" s="621"/>
      <c r="J55" s="621"/>
      <c r="K55" s="621"/>
      <c r="P55" s="124"/>
      <c r="Q55" s="124"/>
      <c r="R55" s="124"/>
      <c r="S55" s="124"/>
      <c r="T55" s="124"/>
      <c r="U55" s="201"/>
      <c r="V55" s="201"/>
      <c r="W55" s="622" t="s">
        <v>82</v>
      </c>
      <c r="X55" s="622"/>
      <c r="Y55" s="622"/>
      <c r="Z55" s="622"/>
      <c r="AA55" s="124"/>
      <c r="AB55" s="124"/>
      <c r="AC55" s="124"/>
      <c r="AD55" s="124"/>
      <c r="AE55" s="124"/>
    </row>
    <row r="56" spans="17:27" ht="18">
      <c r="Q56" s="578"/>
      <c r="R56" s="580" t="s">
        <v>68</v>
      </c>
      <c r="S56" s="580"/>
      <c r="T56" s="580"/>
      <c r="U56" s="580"/>
      <c r="V56" s="580"/>
      <c r="W56" s="580"/>
      <c r="X56" s="1499"/>
      <c r="Y56" s="1499"/>
      <c r="Z56" s="580"/>
      <c r="AA56" s="580"/>
    </row>
    <row r="62" ht="12.75">
      <c r="AK62" s="278"/>
    </row>
  </sheetData>
  <sheetProtection/>
  <protectedRanges>
    <protectedRange sqref="AN27:AT41" name="Диапазон12"/>
    <protectedRange password="CC6F" sqref="BC5:BD6" name="Диапазон1"/>
    <protectedRange sqref="BG8:BK42" name="Диапазон3"/>
    <protectedRange sqref="AW27:BD42" name="Диапазон8"/>
    <protectedRange sqref="B27:AG41" name="Диапазон10"/>
  </protectedRanges>
  <mergeCells count="269">
    <mergeCell ref="X56:Y56"/>
    <mergeCell ref="D48:N48"/>
    <mergeCell ref="D49:I49"/>
    <mergeCell ref="X49:Y49"/>
    <mergeCell ref="D53:R53"/>
    <mergeCell ref="AH13:AI13"/>
    <mergeCell ref="B13:T13"/>
    <mergeCell ref="AK43:BA43"/>
    <mergeCell ref="AK44:AT44"/>
    <mergeCell ref="D45:N45"/>
    <mergeCell ref="D46:M46"/>
    <mergeCell ref="X46:Y46"/>
    <mergeCell ref="AH27:AI27"/>
    <mergeCell ref="AJ27:AK27"/>
    <mergeCell ref="AL27:AM27"/>
    <mergeCell ref="AN27:AO27"/>
    <mergeCell ref="AT49:AV49"/>
    <mergeCell ref="D52:S52"/>
    <mergeCell ref="AP13:AQ13"/>
    <mergeCell ref="AN13:AO13"/>
    <mergeCell ref="AL13:AM13"/>
    <mergeCell ref="AJ13:AK13"/>
    <mergeCell ref="AT46:AV46"/>
    <mergeCell ref="AY46:BA46"/>
    <mergeCell ref="AU13:AV13"/>
    <mergeCell ref="AR13:AS13"/>
    <mergeCell ref="A26:BD26"/>
    <mergeCell ref="B27:T27"/>
    <mergeCell ref="AP5:AQ6"/>
    <mergeCell ref="AJ4:AK6"/>
    <mergeCell ref="Q2:AR2"/>
    <mergeCell ref="A3:A6"/>
    <mergeCell ref="B3:T6"/>
    <mergeCell ref="U3:AG3"/>
    <mergeCell ref="AH3:AK3"/>
    <mergeCell ref="AL3:AS3"/>
    <mergeCell ref="AL4:AM6"/>
    <mergeCell ref="AN4:AS4"/>
    <mergeCell ref="AN5:AO6"/>
    <mergeCell ref="U4:V6"/>
    <mergeCell ref="W4:AA6"/>
    <mergeCell ref="AB4:AC6"/>
    <mergeCell ref="AD4:AE6"/>
    <mergeCell ref="AF4:AG6"/>
    <mergeCell ref="AH4:AI6"/>
    <mergeCell ref="BC5:BC6"/>
    <mergeCell ref="BD5:BD6"/>
    <mergeCell ref="AR5:AS6"/>
    <mergeCell ref="AW5:AW6"/>
    <mergeCell ref="AX5:AX6"/>
    <mergeCell ref="AY5:AY6"/>
    <mergeCell ref="B7:T7"/>
    <mergeCell ref="U7:V7"/>
    <mergeCell ref="W7:AA7"/>
    <mergeCell ref="AB7:AC7"/>
    <mergeCell ref="AZ5:AZ6"/>
    <mergeCell ref="BA5:BA6"/>
    <mergeCell ref="AT3:AT6"/>
    <mergeCell ref="AU3:AV6"/>
    <mergeCell ref="AW3:BD3"/>
    <mergeCell ref="BB5:BB6"/>
    <mergeCell ref="AR10:AS10"/>
    <mergeCell ref="AL7:AM7"/>
    <mergeCell ref="AN7:AO7"/>
    <mergeCell ref="AP7:AQ7"/>
    <mergeCell ref="AR7:AS7"/>
    <mergeCell ref="AD7:AE7"/>
    <mergeCell ref="AF7:AG7"/>
    <mergeCell ref="AH7:AI7"/>
    <mergeCell ref="AJ7:AK7"/>
    <mergeCell ref="AU10:AV10"/>
    <mergeCell ref="AU7:AV7"/>
    <mergeCell ref="B8:BD8"/>
    <mergeCell ref="B9:BD9"/>
    <mergeCell ref="B10:T10"/>
    <mergeCell ref="AH10:AI10"/>
    <mergeCell ref="AJ10:AK10"/>
    <mergeCell ref="AL10:AM10"/>
    <mergeCell ref="AN10:AO10"/>
    <mergeCell ref="AP10:AQ10"/>
    <mergeCell ref="AN11:AO11"/>
    <mergeCell ref="AP11:AQ11"/>
    <mergeCell ref="AR11:AS11"/>
    <mergeCell ref="AU11:AV11"/>
    <mergeCell ref="B11:T11"/>
    <mergeCell ref="AH11:AI11"/>
    <mergeCell ref="AJ11:AK11"/>
    <mergeCell ref="AL11:AM11"/>
    <mergeCell ref="AN12:AO12"/>
    <mergeCell ref="AP12:AQ12"/>
    <mergeCell ref="AR12:AS12"/>
    <mergeCell ref="AU12:AV12"/>
    <mergeCell ref="B12:T12"/>
    <mergeCell ref="AH12:AI12"/>
    <mergeCell ref="AJ12:AK12"/>
    <mergeCell ref="AL12:AM12"/>
    <mergeCell ref="AN14:AO14"/>
    <mergeCell ref="AP14:AQ14"/>
    <mergeCell ref="AR14:AS14"/>
    <mergeCell ref="AU14:AV14"/>
    <mergeCell ref="B14:T14"/>
    <mergeCell ref="AH14:AI14"/>
    <mergeCell ref="AJ14:AK14"/>
    <mergeCell ref="AL14:AM14"/>
    <mergeCell ref="AN15:AO15"/>
    <mergeCell ref="AP15:AQ15"/>
    <mergeCell ref="AR15:AS15"/>
    <mergeCell ref="AU15:AV15"/>
    <mergeCell ref="B15:T15"/>
    <mergeCell ref="AH15:AI15"/>
    <mergeCell ref="AJ15:AK15"/>
    <mergeCell ref="AL15:AM15"/>
    <mergeCell ref="AN16:AO16"/>
    <mergeCell ref="AP16:AQ16"/>
    <mergeCell ref="AR16:AS16"/>
    <mergeCell ref="AU16:AV16"/>
    <mergeCell ref="B16:T16"/>
    <mergeCell ref="AH16:AI16"/>
    <mergeCell ref="AJ16:AK16"/>
    <mergeCell ref="AL16:AM16"/>
    <mergeCell ref="AR17:AS17"/>
    <mergeCell ref="AU17:AV17"/>
    <mergeCell ref="B17:AG17"/>
    <mergeCell ref="AH17:AI17"/>
    <mergeCell ref="AJ17:AK17"/>
    <mergeCell ref="AL17:AM17"/>
    <mergeCell ref="B18:T18"/>
    <mergeCell ref="U18:V18"/>
    <mergeCell ref="W18:AA18"/>
    <mergeCell ref="AD18:AE18"/>
    <mergeCell ref="AN17:AO17"/>
    <mergeCell ref="AP17:AQ17"/>
    <mergeCell ref="AP18:AQ18"/>
    <mergeCell ref="AR18:AS18"/>
    <mergeCell ref="AU18:AV18"/>
    <mergeCell ref="AF19:AG19"/>
    <mergeCell ref="AL19:AV19"/>
    <mergeCell ref="AH18:AI18"/>
    <mergeCell ref="AJ18:AK18"/>
    <mergeCell ref="AL18:AM18"/>
    <mergeCell ref="AN18:AO18"/>
    <mergeCell ref="AL20:AL24"/>
    <mergeCell ref="AM20:AV20"/>
    <mergeCell ref="AM21:AV21"/>
    <mergeCell ref="AM22:AV22"/>
    <mergeCell ref="AM23:AV23"/>
    <mergeCell ref="AM24:AV24"/>
    <mergeCell ref="AP27:AQ27"/>
    <mergeCell ref="AR27:AS27"/>
    <mergeCell ref="AU27:AV27"/>
    <mergeCell ref="B28:T28"/>
    <mergeCell ref="AH28:AI28"/>
    <mergeCell ref="AJ28:AK28"/>
    <mergeCell ref="AL28:AM28"/>
    <mergeCell ref="AN28:AO28"/>
    <mergeCell ref="AP28:AQ28"/>
    <mergeCell ref="AR28:AS28"/>
    <mergeCell ref="AU28:AV28"/>
    <mergeCell ref="B29:T29"/>
    <mergeCell ref="AH29:AI29"/>
    <mergeCell ref="AJ29:AK29"/>
    <mergeCell ref="AL29:AM29"/>
    <mergeCell ref="AN29:AO29"/>
    <mergeCell ref="AP29:AQ29"/>
    <mergeCell ref="AR29:AS29"/>
    <mergeCell ref="AU29:AV29"/>
    <mergeCell ref="AN30:AO30"/>
    <mergeCell ref="AP30:AQ30"/>
    <mergeCell ref="AR30:AS30"/>
    <mergeCell ref="AU30:AV30"/>
    <mergeCell ref="B30:T30"/>
    <mergeCell ref="AH30:AI30"/>
    <mergeCell ref="AJ30:AK30"/>
    <mergeCell ref="AL30:AM30"/>
    <mergeCell ref="AN31:AO31"/>
    <mergeCell ref="AP31:AQ31"/>
    <mergeCell ref="AR31:AS31"/>
    <mergeCell ref="AU31:AV31"/>
    <mergeCell ref="B31:T31"/>
    <mergeCell ref="AH31:AI31"/>
    <mergeCell ref="AJ31:AK31"/>
    <mergeCell ref="AL31:AM31"/>
    <mergeCell ref="AU33:AV33"/>
    <mergeCell ref="B32:T32"/>
    <mergeCell ref="AH32:AI32"/>
    <mergeCell ref="AJ32:AK32"/>
    <mergeCell ref="AL32:AM32"/>
    <mergeCell ref="AN32:AO32"/>
    <mergeCell ref="AP32:AQ32"/>
    <mergeCell ref="AP34:AQ34"/>
    <mergeCell ref="AR32:AS32"/>
    <mergeCell ref="AU32:AV32"/>
    <mergeCell ref="B33:T33"/>
    <mergeCell ref="AH33:AI33"/>
    <mergeCell ref="AJ33:AK33"/>
    <mergeCell ref="AL33:AM33"/>
    <mergeCell ref="AN33:AO33"/>
    <mergeCell ref="AP33:AQ33"/>
    <mergeCell ref="AR33:AS33"/>
    <mergeCell ref="AU34:AV34"/>
    <mergeCell ref="B35:T35"/>
    <mergeCell ref="AH35:AI35"/>
    <mergeCell ref="AJ35:AK35"/>
    <mergeCell ref="AL35:AM35"/>
    <mergeCell ref="AN35:AO35"/>
    <mergeCell ref="AP35:AQ35"/>
    <mergeCell ref="AR35:AS35"/>
    <mergeCell ref="AU35:AV35"/>
    <mergeCell ref="B34:T34"/>
    <mergeCell ref="AP36:AQ36"/>
    <mergeCell ref="AR34:AS34"/>
    <mergeCell ref="AH34:AI34"/>
    <mergeCell ref="AJ34:AK34"/>
    <mergeCell ref="AL34:AM34"/>
    <mergeCell ref="AN34:AO34"/>
    <mergeCell ref="AH36:AI36"/>
    <mergeCell ref="AJ36:AK36"/>
    <mergeCell ref="AL36:AM36"/>
    <mergeCell ref="AN36:AO36"/>
    <mergeCell ref="AU36:AV36"/>
    <mergeCell ref="B37:T37"/>
    <mergeCell ref="AH37:AI37"/>
    <mergeCell ref="AJ37:AK37"/>
    <mergeCell ref="AL37:AM37"/>
    <mergeCell ref="AN37:AO37"/>
    <mergeCell ref="AP37:AQ37"/>
    <mergeCell ref="AR37:AS37"/>
    <mergeCell ref="AU37:AV37"/>
    <mergeCell ref="B36:T36"/>
    <mergeCell ref="AN38:AO38"/>
    <mergeCell ref="AP38:AQ38"/>
    <mergeCell ref="AR38:AS38"/>
    <mergeCell ref="AU38:AV38"/>
    <mergeCell ref="B38:T38"/>
    <mergeCell ref="AH38:AI38"/>
    <mergeCell ref="AJ38:AK38"/>
    <mergeCell ref="AL38:AM38"/>
    <mergeCell ref="AN39:AO39"/>
    <mergeCell ref="AP39:AQ39"/>
    <mergeCell ref="AR39:AS39"/>
    <mergeCell ref="AU39:AV39"/>
    <mergeCell ref="B39:T39"/>
    <mergeCell ref="AH39:AI39"/>
    <mergeCell ref="AJ39:AK39"/>
    <mergeCell ref="AL39:AM39"/>
    <mergeCell ref="AN40:AO40"/>
    <mergeCell ref="AP40:AQ40"/>
    <mergeCell ref="AR40:AS40"/>
    <mergeCell ref="AU40:AV40"/>
    <mergeCell ref="B40:T40"/>
    <mergeCell ref="AH40:AI40"/>
    <mergeCell ref="AJ40:AK40"/>
    <mergeCell ref="AL40:AM40"/>
    <mergeCell ref="AN41:AO41"/>
    <mergeCell ref="AP41:AQ41"/>
    <mergeCell ref="AR41:AS41"/>
    <mergeCell ref="AU41:AV41"/>
    <mergeCell ref="B41:T41"/>
    <mergeCell ref="AH41:AI41"/>
    <mergeCell ref="AJ41:AK41"/>
    <mergeCell ref="AL41:AM41"/>
    <mergeCell ref="AN42:AO42"/>
    <mergeCell ref="AP42:AQ42"/>
    <mergeCell ref="AR42:AS42"/>
    <mergeCell ref="AU42:AV42"/>
    <mergeCell ref="B42:T42"/>
    <mergeCell ref="AH42:AI42"/>
    <mergeCell ref="AJ42:AK42"/>
    <mergeCell ref="AL42:AM42"/>
  </mergeCells>
  <printOptions/>
  <pageMargins left="0.7" right="0.7" top="0.75" bottom="0.75" header="0.3" footer="0.3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08"/>
  <sheetViews>
    <sheetView view="pageBreakPreview" zoomScale="60" zoomScaleNormal="55" zoomScalePageLayoutView="0" workbookViewId="0" topLeftCell="A40">
      <selection activeCell="Z59" sqref="Z59"/>
    </sheetView>
  </sheetViews>
  <sheetFormatPr defaultColWidth="9.00390625" defaultRowHeight="12.75"/>
  <cols>
    <col min="1" max="1" width="12.25390625" style="3" customWidth="1"/>
    <col min="2" max="2" width="6.625" style="3" customWidth="1"/>
    <col min="3" max="3" width="4.625" style="3" customWidth="1"/>
    <col min="4" max="4" width="6.375" style="3" customWidth="1"/>
    <col min="5" max="36" width="4.75390625" style="3" customWidth="1"/>
    <col min="37" max="37" width="7.625" style="3" customWidth="1"/>
    <col min="38" max="38" width="4.75390625" style="3" customWidth="1"/>
    <col min="39" max="39" width="6.00390625" style="3" customWidth="1"/>
    <col min="40" max="56" width="4.75390625" style="3" customWidth="1"/>
    <col min="57" max="57" width="2.75390625" style="3" customWidth="1"/>
    <col min="58" max="58" width="10.00390625" style="3" customWidth="1"/>
    <col min="59" max="62" width="9.00390625" style="3" bestFit="1" customWidth="1"/>
    <col min="63" max="63" width="24.25390625" style="3" customWidth="1"/>
    <col min="64" max="64" width="8.875" style="3" customWidth="1"/>
    <col min="65" max="65" width="9.875" style="3" bestFit="1" customWidth="1"/>
    <col min="66" max="16384" width="9.125" style="3" customWidth="1"/>
  </cols>
  <sheetData>
    <row r="1" spans="2:55" ht="20.25">
      <c r="B1" s="278"/>
      <c r="C1" s="278"/>
      <c r="D1" s="279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 t="s">
        <v>367</v>
      </c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</row>
    <row r="2" spans="2:55" ht="21" thickBot="1">
      <c r="B2" s="278"/>
      <c r="C2" s="278"/>
      <c r="D2" s="279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</row>
    <row r="3" spans="1:56" ht="18">
      <c r="A3" s="1140" t="s">
        <v>41</v>
      </c>
      <c r="B3" s="1143" t="s">
        <v>98</v>
      </c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44"/>
      <c r="U3" s="1616" t="s">
        <v>42</v>
      </c>
      <c r="V3" s="1215"/>
      <c r="W3" s="1617"/>
      <c r="X3" s="1617"/>
      <c r="Y3" s="1617"/>
      <c r="Z3" s="1617"/>
      <c r="AA3" s="1617"/>
      <c r="AB3" s="1617"/>
      <c r="AC3" s="1617"/>
      <c r="AD3" s="1617"/>
      <c r="AE3" s="1617"/>
      <c r="AF3" s="1617"/>
      <c r="AG3" s="1618"/>
      <c r="AH3" s="1629" t="s">
        <v>43</v>
      </c>
      <c r="AI3" s="1630"/>
      <c r="AJ3" s="1630"/>
      <c r="AK3" s="1631"/>
      <c r="AL3" s="1629" t="s">
        <v>44</v>
      </c>
      <c r="AM3" s="1632"/>
      <c r="AN3" s="1632"/>
      <c r="AO3" s="1632"/>
      <c r="AP3" s="1632"/>
      <c r="AQ3" s="1632"/>
      <c r="AR3" s="1632"/>
      <c r="AS3" s="1160"/>
      <c r="AT3" s="1206" t="s">
        <v>236</v>
      </c>
      <c r="AU3" s="1209" t="s">
        <v>45</v>
      </c>
      <c r="AV3" s="1612"/>
      <c r="AW3" s="1215" t="s">
        <v>46</v>
      </c>
      <c r="AX3" s="1215"/>
      <c r="AY3" s="1215"/>
      <c r="AZ3" s="1215"/>
      <c r="BA3" s="1215"/>
      <c r="BB3" s="1215"/>
      <c r="BC3" s="1215"/>
      <c r="BD3" s="1216"/>
    </row>
    <row r="4" spans="1:56" ht="60">
      <c r="A4" s="1141"/>
      <c r="B4" s="1146"/>
      <c r="C4" s="1147"/>
      <c r="D4" s="1147"/>
      <c r="E4" s="1147"/>
      <c r="F4" s="1147"/>
      <c r="G4" s="1147"/>
      <c r="H4" s="1147"/>
      <c r="I4" s="1147"/>
      <c r="J4" s="1147"/>
      <c r="K4" s="1147"/>
      <c r="L4" s="1147"/>
      <c r="M4" s="1147"/>
      <c r="N4" s="1147"/>
      <c r="O4" s="1147"/>
      <c r="P4" s="1147"/>
      <c r="Q4" s="1147"/>
      <c r="R4" s="1147"/>
      <c r="S4" s="1147"/>
      <c r="T4" s="1147"/>
      <c r="U4" s="1621" t="s">
        <v>47</v>
      </c>
      <c r="V4" s="1187"/>
      <c r="W4" s="1066" t="s">
        <v>78</v>
      </c>
      <c r="X4" s="1187"/>
      <c r="Y4" s="1187"/>
      <c r="Z4" s="1187"/>
      <c r="AA4" s="1192"/>
      <c r="AB4" s="1066" t="s">
        <v>237</v>
      </c>
      <c r="AC4" s="1192"/>
      <c r="AD4" s="1066" t="s">
        <v>48</v>
      </c>
      <c r="AE4" s="1192"/>
      <c r="AF4" s="1066" t="s">
        <v>49</v>
      </c>
      <c r="AG4" s="1170"/>
      <c r="AH4" s="1174" t="s">
        <v>50</v>
      </c>
      <c r="AI4" s="1175"/>
      <c r="AJ4" s="1180" t="s">
        <v>51</v>
      </c>
      <c r="AK4" s="1181"/>
      <c r="AL4" s="1161" t="s">
        <v>30</v>
      </c>
      <c r="AM4" s="1162"/>
      <c r="AN4" s="1167" t="s">
        <v>52</v>
      </c>
      <c r="AO4" s="1168"/>
      <c r="AP4" s="1168"/>
      <c r="AQ4" s="1168"/>
      <c r="AR4" s="1168"/>
      <c r="AS4" s="1169"/>
      <c r="AT4" s="1207"/>
      <c r="AU4" s="1211"/>
      <c r="AV4" s="1613"/>
      <c r="AW4" s="725" t="s">
        <v>53</v>
      </c>
      <c r="AX4" s="286" t="s">
        <v>54</v>
      </c>
      <c r="AY4" s="287" t="s">
        <v>55</v>
      </c>
      <c r="AZ4" s="286" t="s">
        <v>56</v>
      </c>
      <c r="BA4" s="287" t="s">
        <v>57</v>
      </c>
      <c r="BB4" s="286" t="s">
        <v>58</v>
      </c>
      <c r="BC4" s="287" t="s">
        <v>59</v>
      </c>
      <c r="BD4" s="288" t="s">
        <v>60</v>
      </c>
    </row>
    <row r="5" spans="1:56" ht="13.5" thickBot="1">
      <c r="A5" s="1141"/>
      <c r="B5" s="1146"/>
      <c r="C5" s="1147"/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7"/>
      <c r="O5" s="1147"/>
      <c r="P5" s="1147"/>
      <c r="Q5" s="1147"/>
      <c r="R5" s="1147"/>
      <c r="S5" s="1147"/>
      <c r="T5" s="1147"/>
      <c r="U5" s="1622"/>
      <c r="V5" s="1189"/>
      <c r="W5" s="1171"/>
      <c r="X5" s="1189"/>
      <c r="Y5" s="1189"/>
      <c r="Z5" s="1189"/>
      <c r="AA5" s="1193"/>
      <c r="AB5" s="1171"/>
      <c r="AC5" s="1193"/>
      <c r="AD5" s="1171"/>
      <c r="AE5" s="1193"/>
      <c r="AF5" s="1171"/>
      <c r="AG5" s="1172"/>
      <c r="AH5" s="1176"/>
      <c r="AI5" s="1177"/>
      <c r="AJ5" s="1182"/>
      <c r="AK5" s="1183"/>
      <c r="AL5" s="1163"/>
      <c r="AM5" s="1164"/>
      <c r="AN5" s="1195" t="s">
        <v>61</v>
      </c>
      <c r="AO5" s="1196"/>
      <c r="AP5" s="1195" t="s">
        <v>238</v>
      </c>
      <c r="AQ5" s="1201"/>
      <c r="AR5" s="1195" t="s">
        <v>239</v>
      </c>
      <c r="AS5" s="1201"/>
      <c r="AT5" s="1207"/>
      <c r="AU5" s="1211"/>
      <c r="AV5" s="1613"/>
      <c r="AW5" s="1070" t="s">
        <v>240</v>
      </c>
      <c r="AX5" s="1066" t="s">
        <v>241</v>
      </c>
      <c r="AY5" s="1064" t="s">
        <v>240</v>
      </c>
      <c r="AZ5" s="1066" t="s">
        <v>241</v>
      </c>
      <c r="BA5" s="1064" t="s">
        <v>240</v>
      </c>
      <c r="BB5" s="1066" t="s">
        <v>241</v>
      </c>
      <c r="BC5" s="1064" t="s">
        <v>240</v>
      </c>
      <c r="BD5" s="1068" t="s">
        <v>242</v>
      </c>
    </row>
    <row r="6" spans="1:56" ht="92.25" customHeight="1" thickBot="1" thickTop="1">
      <c r="A6" s="1142"/>
      <c r="B6" s="1149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1150"/>
      <c r="Q6" s="1150"/>
      <c r="R6" s="1150"/>
      <c r="S6" s="1150"/>
      <c r="T6" s="1150"/>
      <c r="U6" s="1623"/>
      <c r="V6" s="1624"/>
      <c r="W6" s="1619"/>
      <c r="X6" s="1624"/>
      <c r="Y6" s="1624"/>
      <c r="Z6" s="1624"/>
      <c r="AA6" s="1620"/>
      <c r="AB6" s="1619"/>
      <c r="AC6" s="1620"/>
      <c r="AD6" s="1619"/>
      <c r="AE6" s="1620"/>
      <c r="AF6" s="1619"/>
      <c r="AG6" s="1625"/>
      <c r="AH6" s="1626"/>
      <c r="AI6" s="1627"/>
      <c r="AJ6" s="1636"/>
      <c r="AK6" s="1637"/>
      <c r="AL6" s="1638"/>
      <c r="AM6" s="1639"/>
      <c r="AN6" s="1614"/>
      <c r="AO6" s="1633"/>
      <c r="AP6" s="1634"/>
      <c r="AQ6" s="1635"/>
      <c r="AR6" s="1634"/>
      <c r="AS6" s="1635"/>
      <c r="AT6" s="1628"/>
      <c r="AU6" s="1614"/>
      <c r="AV6" s="1615"/>
      <c r="AW6" s="1071"/>
      <c r="AX6" s="1067"/>
      <c r="AY6" s="1065"/>
      <c r="AZ6" s="1067"/>
      <c r="BA6" s="1065"/>
      <c r="BB6" s="1067"/>
      <c r="BC6" s="1065"/>
      <c r="BD6" s="1069"/>
    </row>
    <row r="7" spans="1:56" ht="17.25" thickBot="1" thickTop="1">
      <c r="A7" s="289">
        <v>1</v>
      </c>
      <c r="B7" s="1217">
        <v>2</v>
      </c>
      <c r="C7" s="1218"/>
      <c r="D7" s="1218"/>
      <c r="E7" s="1218"/>
      <c r="F7" s="1218"/>
      <c r="G7" s="1218"/>
      <c r="H7" s="1218"/>
      <c r="I7" s="1218"/>
      <c r="J7" s="1218"/>
      <c r="K7" s="1218"/>
      <c r="L7" s="1218"/>
      <c r="M7" s="1218"/>
      <c r="N7" s="1218"/>
      <c r="O7" s="1218"/>
      <c r="P7" s="1218"/>
      <c r="Q7" s="1218"/>
      <c r="R7" s="1218"/>
      <c r="S7" s="1218"/>
      <c r="T7" s="1219"/>
      <c r="U7" s="1604">
        <v>3</v>
      </c>
      <c r="V7" s="1611"/>
      <c r="W7" s="1606">
        <v>4</v>
      </c>
      <c r="X7" s="1611"/>
      <c r="Y7" s="1611"/>
      <c r="Z7" s="1611"/>
      <c r="AA7" s="1605"/>
      <c r="AB7" s="1606"/>
      <c r="AC7" s="1605"/>
      <c r="AD7" s="1606">
        <v>5</v>
      </c>
      <c r="AE7" s="1605"/>
      <c r="AF7" s="1606">
        <v>6</v>
      </c>
      <c r="AG7" s="1607"/>
      <c r="AH7" s="1604">
        <v>7</v>
      </c>
      <c r="AI7" s="1605"/>
      <c r="AJ7" s="1606">
        <v>8</v>
      </c>
      <c r="AK7" s="1607"/>
      <c r="AL7" s="1604">
        <v>9</v>
      </c>
      <c r="AM7" s="1605"/>
      <c r="AN7" s="1606">
        <v>10</v>
      </c>
      <c r="AO7" s="1605"/>
      <c r="AP7" s="1606">
        <v>11</v>
      </c>
      <c r="AQ7" s="1605"/>
      <c r="AR7" s="1606">
        <v>12</v>
      </c>
      <c r="AS7" s="1605"/>
      <c r="AT7" s="724">
        <v>13</v>
      </c>
      <c r="AU7" s="1606">
        <v>14</v>
      </c>
      <c r="AV7" s="1607"/>
      <c r="AW7" s="654">
        <v>15</v>
      </c>
      <c r="AX7" s="291">
        <v>16</v>
      </c>
      <c r="AY7" s="293">
        <v>17</v>
      </c>
      <c r="AZ7" s="291">
        <v>18</v>
      </c>
      <c r="BA7" s="293">
        <v>19</v>
      </c>
      <c r="BB7" s="291">
        <v>20</v>
      </c>
      <c r="BC7" s="293">
        <v>21</v>
      </c>
      <c r="BD7" s="294">
        <v>22</v>
      </c>
    </row>
    <row r="8" spans="1:64" ht="18.75" thickBot="1">
      <c r="A8" s="653"/>
      <c r="B8" s="1508" t="s">
        <v>305</v>
      </c>
      <c r="C8" s="1509"/>
      <c r="D8" s="1509"/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10"/>
      <c r="V8" s="1510"/>
      <c r="W8" s="1510"/>
      <c r="X8" s="1510"/>
      <c r="Y8" s="1510"/>
      <c r="Z8" s="1510"/>
      <c r="AA8" s="1510"/>
      <c r="AB8" s="1510"/>
      <c r="AC8" s="1510"/>
      <c r="AD8" s="1510"/>
      <c r="AE8" s="1510"/>
      <c r="AF8" s="1510"/>
      <c r="AG8" s="1510"/>
      <c r="AH8" s="1510"/>
      <c r="AI8" s="1510"/>
      <c r="AJ8" s="1510"/>
      <c r="AK8" s="1510"/>
      <c r="AL8" s="1510"/>
      <c r="AM8" s="1510"/>
      <c r="AN8" s="1510"/>
      <c r="AO8" s="1510"/>
      <c r="AP8" s="1510"/>
      <c r="AQ8" s="1510"/>
      <c r="AR8" s="1510"/>
      <c r="AS8" s="1510"/>
      <c r="AT8" s="1510"/>
      <c r="AU8" s="1510"/>
      <c r="AV8" s="1510"/>
      <c r="AW8" s="1510"/>
      <c r="AX8" s="1510"/>
      <c r="AY8" s="1510"/>
      <c r="AZ8" s="1510"/>
      <c r="BA8" s="1510"/>
      <c r="BB8" s="1510"/>
      <c r="BC8" s="1510"/>
      <c r="BD8" s="1511"/>
      <c r="BE8" s="639"/>
      <c r="BF8" s="645"/>
      <c r="BG8" s="637"/>
      <c r="BH8" s="637"/>
      <c r="BI8" s="637"/>
      <c r="BJ8" s="637"/>
      <c r="BK8" s="637"/>
      <c r="BL8" s="637"/>
    </row>
    <row r="9" spans="1:64" ht="18" customHeight="1">
      <c r="A9" s="376"/>
      <c r="B9" s="1608" t="s">
        <v>366</v>
      </c>
      <c r="C9" s="1609"/>
      <c r="D9" s="1609"/>
      <c r="E9" s="1609"/>
      <c r="F9" s="1609"/>
      <c r="G9" s="1609"/>
      <c r="H9" s="1609"/>
      <c r="I9" s="1609"/>
      <c r="J9" s="1609"/>
      <c r="K9" s="1609"/>
      <c r="L9" s="1609"/>
      <c r="M9" s="1609"/>
      <c r="N9" s="1609"/>
      <c r="O9" s="1609"/>
      <c r="P9" s="1609"/>
      <c r="Q9" s="1609"/>
      <c r="R9" s="1609"/>
      <c r="S9" s="1609"/>
      <c r="T9" s="1609"/>
      <c r="U9" s="1609"/>
      <c r="V9" s="1609"/>
      <c r="W9" s="1609"/>
      <c r="X9" s="1609"/>
      <c r="Y9" s="1609"/>
      <c r="Z9" s="1609"/>
      <c r="AA9" s="1609"/>
      <c r="AB9" s="1609"/>
      <c r="AC9" s="1609"/>
      <c r="AD9" s="1609"/>
      <c r="AE9" s="1609"/>
      <c r="AF9" s="1609"/>
      <c r="AG9" s="1609"/>
      <c r="AH9" s="1609"/>
      <c r="AI9" s="1609"/>
      <c r="AJ9" s="1609"/>
      <c r="AK9" s="1609"/>
      <c r="AL9" s="1609"/>
      <c r="AM9" s="1609"/>
      <c r="AN9" s="1609"/>
      <c r="AO9" s="1609"/>
      <c r="AP9" s="1609"/>
      <c r="AQ9" s="1609"/>
      <c r="AR9" s="1609"/>
      <c r="AS9" s="1609"/>
      <c r="AT9" s="1609"/>
      <c r="AU9" s="1609"/>
      <c r="AV9" s="1609"/>
      <c r="AW9" s="1609"/>
      <c r="AX9" s="1609"/>
      <c r="AY9" s="1609"/>
      <c r="AZ9" s="1609"/>
      <c r="BA9" s="1609"/>
      <c r="BB9" s="1609"/>
      <c r="BC9" s="1609"/>
      <c r="BD9" s="1610"/>
      <c r="BE9" s="639"/>
      <c r="BF9" s="645"/>
      <c r="BG9" s="637"/>
      <c r="BH9" s="637"/>
      <c r="BI9" s="691"/>
      <c r="BJ9" s="691"/>
      <c r="BK9" s="637"/>
      <c r="BL9" s="637"/>
    </row>
    <row r="10" spans="1:64" ht="18.75">
      <c r="A10" s="295" t="s">
        <v>368</v>
      </c>
      <c r="B10" s="1469" t="s">
        <v>225</v>
      </c>
      <c r="C10" s="1354"/>
      <c r="D10" s="1354"/>
      <c r="E10" s="1354"/>
      <c r="F10" s="1354"/>
      <c r="G10" s="1354"/>
      <c r="H10" s="1354"/>
      <c r="I10" s="1354"/>
      <c r="J10" s="1354"/>
      <c r="K10" s="1354"/>
      <c r="L10" s="1354"/>
      <c r="M10" s="1354"/>
      <c r="N10" s="1354"/>
      <c r="O10" s="1354"/>
      <c r="P10" s="1354"/>
      <c r="Q10" s="1354"/>
      <c r="R10" s="1354"/>
      <c r="S10" s="1354"/>
      <c r="T10" s="1355"/>
      <c r="U10" s="306"/>
      <c r="V10" s="390"/>
      <c r="W10" s="306">
        <v>3</v>
      </c>
      <c r="X10" s="306"/>
      <c r="Y10" s="307"/>
      <c r="Z10" s="306"/>
      <c r="AA10" s="307"/>
      <c r="AB10" s="306"/>
      <c r="AC10" s="306"/>
      <c r="AD10" s="308"/>
      <c r="AE10" s="307"/>
      <c r="AF10" s="308"/>
      <c r="AG10" s="306"/>
      <c r="AH10" s="1250">
        <f aca="true" t="shared" si="0" ref="AH10:AH21">AJ10/30</f>
        <v>3</v>
      </c>
      <c r="AI10" s="1251"/>
      <c r="AJ10" s="1314">
        <v>90</v>
      </c>
      <c r="AK10" s="1370"/>
      <c r="AL10" s="1250">
        <f aca="true" t="shared" si="1" ref="AL10:AL21">SUM(AN10:AS10)</f>
        <v>48</v>
      </c>
      <c r="AM10" s="1251"/>
      <c r="AN10" s="1316">
        <v>16</v>
      </c>
      <c r="AO10" s="1317"/>
      <c r="AP10" s="1316"/>
      <c r="AQ10" s="1317"/>
      <c r="AR10" s="1316">
        <v>32</v>
      </c>
      <c r="AS10" s="1317"/>
      <c r="AT10" s="306"/>
      <c r="AU10" s="1259">
        <f aca="true" t="shared" si="2" ref="AU10:AU21">AJ10-AL10</f>
        <v>42</v>
      </c>
      <c r="AV10" s="1254"/>
      <c r="AW10" s="168"/>
      <c r="AX10" s="357"/>
      <c r="AY10" s="93">
        <v>3</v>
      </c>
      <c r="AZ10" s="357"/>
      <c r="BA10" s="93"/>
      <c r="BB10" s="357"/>
      <c r="BC10" s="93"/>
      <c r="BD10" s="356"/>
      <c r="BF10" s="702">
        <f aca="true" t="shared" si="3" ref="BF10:BF21">AU10/AJ10</f>
        <v>0.4666666666666667</v>
      </c>
      <c r="BG10" s="691"/>
      <c r="BH10" s="728">
        <v>3</v>
      </c>
      <c r="BI10" s="728"/>
      <c r="BJ10" s="691"/>
      <c r="BK10" s="722" t="s">
        <v>202</v>
      </c>
      <c r="BL10" s="637">
        <v>100</v>
      </c>
    </row>
    <row r="11" spans="1:64" ht="18.75" customHeight="1">
      <c r="A11" s="295" t="s">
        <v>371</v>
      </c>
      <c r="B11" s="1469" t="s">
        <v>226</v>
      </c>
      <c r="C11" s="1354"/>
      <c r="D11" s="1354"/>
      <c r="E11" s="1354"/>
      <c r="F11" s="1354"/>
      <c r="G11" s="1354"/>
      <c r="H11" s="1354"/>
      <c r="I11" s="1354"/>
      <c r="J11" s="1354"/>
      <c r="K11" s="1354"/>
      <c r="L11" s="1354"/>
      <c r="M11" s="1354"/>
      <c r="N11" s="1354"/>
      <c r="O11" s="1354"/>
      <c r="P11" s="1354"/>
      <c r="Q11" s="1354"/>
      <c r="R11" s="1354"/>
      <c r="S11" s="1354"/>
      <c r="T11" s="1355"/>
      <c r="U11" s="306"/>
      <c r="V11" s="307"/>
      <c r="W11" s="306">
        <v>4</v>
      </c>
      <c r="X11" s="306"/>
      <c r="Y11" s="307"/>
      <c r="Z11" s="306"/>
      <c r="AA11" s="307"/>
      <c r="AB11" s="306"/>
      <c r="AC11" s="306"/>
      <c r="AD11" s="308"/>
      <c r="AE11" s="307"/>
      <c r="AF11" s="308"/>
      <c r="AG11" s="309"/>
      <c r="AH11" s="1250">
        <f t="shared" si="0"/>
        <v>3</v>
      </c>
      <c r="AI11" s="1251"/>
      <c r="AJ11" s="1236">
        <v>90</v>
      </c>
      <c r="AK11" s="1262"/>
      <c r="AL11" s="1250">
        <f t="shared" si="1"/>
        <v>40</v>
      </c>
      <c r="AM11" s="1251"/>
      <c r="AN11" s="1237">
        <v>20</v>
      </c>
      <c r="AO11" s="1238"/>
      <c r="AP11" s="1237"/>
      <c r="AQ11" s="1238"/>
      <c r="AR11" s="1237">
        <v>20</v>
      </c>
      <c r="AS11" s="1238"/>
      <c r="AT11" s="307"/>
      <c r="AU11" s="1259">
        <f t="shared" si="2"/>
        <v>50</v>
      </c>
      <c r="AV11" s="1254"/>
      <c r="AW11" s="316"/>
      <c r="AX11" s="308"/>
      <c r="AY11" s="317"/>
      <c r="AZ11" s="308">
        <v>2</v>
      </c>
      <c r="BA11" s="317"/>
      <c r="BB11" s="308"/>
      <c r="BC11" s="317"/>
      <c r="BD11" s="320"/>
      <c r="BF11" s="702">
        <f t="shared" si="3"/>
        <v>0.5555555555555556</v>
      </c>
      <c r="BG11" s="691"/>
      <c r="BH11" s="728">
        <v>3</v>
      </c>
      <c r="BI11" s="728"/>
      <c r="BJ11" s="691"/>
      <c r="BK11" s="722" t="s">
        <v>202</v>
      </c>
      <c r="BL11" s="637">
        <v>100</v>
      </c>
    </row>
    <row r="12" spans="1:64" ht="18.75" customHeight="1">
      <c r="A12" s="295" t="s">
        <v>374</v>
      </c>
      <c r="B12" s="1469" t="s">
        <v>227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5"/>
      <c r="U12" s="306"/>
      <c r="V12" s="307"/>
      <c r="W12" s="306">
        <v>5</v>
      </c>
      <c r="X12" s="306"/>
      <c r="Y12" s="307"/>
      <c r="Z12" s="308"/>
      <c r="AA12" s="307"/>
      <c r="AB12" s="306"/>
      <c r="AC12" s="306"/>
      <c r="AD12" s="308"/>
      <c r="AE12" s="307"/>
      <c r="AF12" s="308"/>
      <c r="AG12" s="306"/>
      <c r="AH12" s="1234">
        <f t="shared" si="0"/>
        <v>3</v>
      </c>
      <c r="AI12" s="1235"/>
      <c r="AJ12" s="1236">
        <v>90</v>
      </c>
      <c r="AK12" s="1310"/>
      <c r="AL12" s="1250">
        <f t="shared" si="1"/>
        <v>48</v>
      </c>
      <c r="AM12" s="1251"/>
      <c r="AN12" s="1237">
        <v>16</v>
      </c>
      <c r="AO12" s="1238"/>
      <c r="AP12" s="1237"/>
      <c r="AQ12" s="1238"/>
      <c r="AR12" s="1321">
        <v>32</v>
      </c>
      <c r="AS12" s="1321"/>
      <c r="AT12" s="306"/>
      <c r="AU12" s="1259">
        <f t="shared" si="2"/>
        <v>42</v>
      </c>
      <c r="AV12" s="1254"/>
      <c r="AW12" s="316"/>
      <c r="AX12" s="308"/>
      <c r="AY12" s="317"/>
      <c r="AZ12" s="308"/>
      <c r="BA12" s="317">
        <v>3</v>
      </c>
      <c r="BB12" s="308"/>
      <c r="BC12" s="317"/>
      <c r="BD12" s="320"/>
      <c r="BF12" s="702">
        <f t="shared" si="3"/>
        <v>0.4666666666666667</v>
      </c>
      <c r="BG12" s="691"/>
      <c r="BH12" s="728"/>
      <c r="BI12" s="728">
        <v>3</v>
      </c>
      <c r="BJ12" s="691"/>
      <c r="BK12" s="722" t="s">
        <v>202</v>
      </c>
      <c r="BL12" s="637">
        <v>100</v>
      </c>
    </row>
    <row r="13" spans="1:64" ht="18.75" customHeight="1">
      <c r="A13" s="295" t="s">
        <v>377</v>
      </c>
      <c r="B13" s="1469" t="s">
        <v>228</v>
      </c>
      <c r="C13" s="1354"/>
      <c r="D13" s="1354"/>
      <c r="E13" s="1354"/>
      <c r="F13" s="1354"/>
      <c r="G13" s="1354"/>
      <c r="H13" s="1354"/>
      <c r="I13" s="1354"/>
      <c r="J13" s="1354"/>
      <c r="K13" s="1354"/>
      <c r="L13" s="1354"/>
      <c r="M13" s="1354"/>
      <c r="N13" s="1354"/>
      <c r="O13" s="1354"/>
      <c r="P13" s="1354"/>
      <c r="Q13" s="1354"/>
      <c r="R13" s="1354"/>
      <c r="S13" s="1354"/>
      <c r="T13" s="1355"/>
      <c r="U13" s="306"/>
      <c r="V13" s="307"/>
      <c r="W13" s="306">
        <v>6</v>
      </c>
      <c r="X13" s="306"/>
      <c r="Y13" s="307"/>
      <c r="Z13" s="308"/>
      <c r="AA13" s="395"/>
      <c r="AB13" s="389"/>
      <c r="AC13" s="389"/>
      <c r="AD13" s="312"/>
      <c r="AE13" s="395"/>
      <c r="AF13" s="1325"/>
      <c r="AG13" s="1326"/>
      <c r="AH13" s="1234">
        <f t="shared" si="0"/>
        <v>3</v>
      </c>
      <c r="AI13" s="1235"/>
      <c r="AJ13" s="1236">
        <v>90</v>
      </c>
      <c r="AK13" s="1310"/>
      <c r="AL13" s="1250">
        <f t="shared" si="1"/>
        <v>40</v>
      </c>
      <c r="AM13" s="1251"/>
      <c r="AN13" s="1237">
        <v>20</v>
      </c>
      <c r="AO13" s="1238"/>
      <c r="AP13" s="1237"/>
      <c r="AQ13" s="1238"/>
      <c r="AR13" s="1237">
        <v>20</v>
      </c>
      <c r="AS13" s="1238"/>
      <c r="AT13" s="308"/>
      <c r="AU13" s="1259">
        <f t="shared" si="2"/>
        <v>50</v>
      </c>
      <c r="AV13" s="1254"/>
      <c r="AW13" s="316"/>
      <c r="AX13" s="308"/>
      <c r="AY13" s="317"/>
      <c r="AZ13" s="308"/>
      <c r="BA13" s="317"/>
      <c r="BB13" s="308">
        <v>2</v>
      </c>
      <c r="BC13" s="317"/>
      <c r="BD13" s="320"/>
      <c r="BF13" s="702">
        <f t="shared" si="3"/>
        <v>0.5555555555555556</v>
      </c>
      <c r="BG13" s="691"/>
      <c r="BH13" s="728"/>
      <c r="BI13" s="728">
        <v>3</v>
      </c>
      <c r="BJ13" s="691"/>
      <c r="BK13" s="722" t="s">
        <v>202</v>
      </c>
      <c r="BL13" s="637">
        <v>100</v>
      </c>
    </row>
    <row r="14" spans="1:64" ht="18.75" customHeight="1">
      <c r="A14" s="295" t="s">
        <v>380</v>
      </c>
      <c r="B14" s="1469" t="s">
        <v>229</v>
      </c>
      <c r="C14" s="1354"/>
      <c r="D14" s="1354"/>
      <c r="E14" s="1354"/>
      <c r="F14" s="1354"/>
      <c r="G14" s="1354"/>
      <c r="H14" s="1354"/>
      <c r="I14" s="1354"/>
      <c r="J14" s="1354"/>
      <c r="K14" s="1354"/>
      <c r="L14" s="1354"/>
      <c r="M14" s="1354"/>
      <c r="N14" s="1354"/>
      <c r="O14" s="1354"/>
      <c r="P14" s="1354"/>
      <c r="Q14" s="1354"/>
      <c r="R14" s="1354"/>
      <c r="S14" s="1354"/>
      <c r="T14" s="1355"/>
      <c r="U14" s="306"/>
      <c r="V14" s="307">
        <v>6</v>
      </c>
      <c r="W14" s="306"/>
      <c r="X14" s="306"/>
      <c r="Y14" s="307"/>
      <c r="Z14" s="308"/>
      <c r="AA14" s="307"/>
      <c r="AB14" s="306"/>
      <c r="AC14" s="306"/>
      <c r="AD14" s="312"/>
      <c r="AE14" s="395"/>
      <c r="AF14" s="312"/>
      <c r="AG14" s="389"/>
      <c r="AH14" s="1234">
        <f t="shared" si="0"/>
        <v>3</v>
      </c>
      <c r="AI14" s="1235"/>
      <c r="AJ14" s="1236">
        <v>90</v>
      </c>
      <c r="AK14" s="1310"/>
      <c r="AL14" s="1250">
        <f t="shared" si="1"/>
        <v>40</v>
      </c>
      <c r="AM14" s="1251"/>
      <c r="AN14" s="1557">
        <v>20</v>
      </c>
      <c r="AO14" s="1558"/>
      <c r="AP14" s="1559"/>
      <c r="AQ14" s="1560"/>
      <c r="AR14" s="1260">
        <v>20</v>
      </c>
      <c r="AS14" s="1261"/>
      <c r="AT14" s="306"/>
      <c r="AU14" s="1259">
        <f t="shared" si="2"/>
        <v>50</v>
      </c>
      <c r="AV14" s="1254"/>
      <c r="AW14" s="316"/>
      <c r="AX14" s="308"/>
      <c r="AY14" s="317"/>
      <c r="AZ14" s="308"/>
      <c r="BA14" s="317"/>
      <c r="BB14" s="727">
        <v>2</v>
      </c>
      <c r="BC14" s="317"/>
      <c r="BD14" s="320"/>
      <c r="BF14" s="702">
        <f t="shared" si="3"/>
        <v>0.5555555555555556</v>
      </c>
      <c r="BG14" s="691"/>
      <c r="BH14" s="728"/>
      <c r="BI14" s="728">
        <v>3</v>
      </c>
      <c r="BJ14" s="691"/>
      <c r="BK14" s="722" t="s">
        <v>202</v>
      </c>
      <c r="BL14" s="637">
        <v>100</v>
      </c>
    </row>
    <row r="15" spans="1:64" ht="18.75" customHeight="1">
      <c r="A15" s="295" t="s">
        <v>383</v>
      </c>
      <c r="B15" s="1469" t="s">
        <v>230</v>
      </c>
      <c r="C15" s="1354"/>
      <c r="D15" s="1354"/>
      <c r="E15" s="1354"/>
      <c r="F15" s="1354"/>
      <c r="G15" s="1354"/>
      <c r="H15" s="1354"/>
      <c r="I15" s="1354"/>
      <c r="J15" s="1354"/>
      <c r="K15" s="1354"/>
      <c r="L15" s="1354"/>
      <c r="M15" s="1354"/>
      <c r="N15" s="1354"/>
      <c r="O15" s="1354"/>
      <c r="P15" s="1354"/>
      <c r="Q15" s="1354"/>
      <c r="R15" s="1354"/>
      <c r="S15" s="1354"/>
      <c r="T15" s="1355"/>
      <c r="U15" s="306"/>
      <c r="V15" s="307"/>
      <c r="W15" s="306">
        <v>7</v>
      </c>
      <c r="X15" s="306"/>
      <c r="Y15" s="307"/>
      <c r="Z15" s="308"/>
      <c r="AA15" s="307"/>
      <c r="AB15" s="306"/>
      <c r="AC15" s="306"/>
      <c r="AD15" s="312">
        <v>7</v>
      </c>
      <c r="AE15" s="395"/>
      <c r="AF15" s="399"/>
      <c r="AG15" s="400"/>
      <c r="AH15" s="1250">
        <f t="shared" si="0"/>
        <v>3</v>
      </c>
      <c r="AI15" s="1251"/>
      <c r="AJ15" s="1236">
        <v>90</v>
      </c>
      <c r="AK15" s="1310"/>
      <c r="AL15" s="1250">
        <f t="shared" si="1"/>
        <v>48</v>
      </c>
      <c r="AM15" s="1251"/>
      <c r="AN15" s="1329">
        <v>16</v>
      </c>
      <c r="AO15" s="1330"/>
      <c r="AP15" s="1329"/>
      <c r="AQ15" s="1330"/>
      <c r="AR15" s="1260">
        <v>32</v>
      </c>
      <c r="AS15" s="1261"/>
      <c r="AT15" s="306"/>
      <c r="AU15" s="1259">
        <f t="shared" si="2"/>
        <v>42</v>
      </c>
      <c r="AV15" s="1254"/>
      <c r="AW15" s="316"/>
      <c r="AX15" s="308"/>
      <c r="AY15" s="317"/>
      <c r="AZ15" s="308"/>
      <c r="BA15" s="317"/>
      <c r="BB15" s="308"/>
      <c r="BC15" s="317">
        <v>3</v>
      </c>
      <c r="BD15" s="320"/>
      <c r="BF15" s="702">
        <f t="shared" si="3"/>
        <v>0.4666666666666667</v>
      </c>
      <c r="BG15" s="691"/>
      <c r="BH15" s="691"/>
      <c r="BI15" s="691"/>
      <c r="BJ15" s="691">
        <v>3</v>
      </c>
      <c r="BK15" s="722" t="s">
        <v>202</v>
      </c>
      <c r="BL15" s="637">
        <v>100</v>
      </c>
    </row>
    <row r="16" spans="1:64" ht="18.75" customHeight="1">
      <c r="A16" s="295" t="s">
        <v>386</v>
      </c>
      <c r="B16" s="1469" t="s">
        <v>309</v>
      </c>
      <c r="C16" s="1354"/>
      <c r="D16" s="1354"/>
      <c r="E16" s="1354"/>
      <c r="F16" s="1354"/>
      <c r="G16" s="1354"/>
      <c r="H16" s="1354"/>
      <c r="I16" s="1354"/>
      <c r="J16" s="1354"/>
      <c r="K16" s="1354"/>
      <c r="L16" s="1354"/>
      <c r="M16" s="1354"/>
      <c r="N16" s="1354"/>
      <c r="O16" s="1354"/>
      <c r="P16" s="1354"/>
      <c r="Q16" s="1354"/>
      <c r="R16" s="1354"/>
      <c r="S16" s="1354"/>
      <c r="T16" s="1355"/>
      <c r="U16" s="306">
        <v>7</v>
      </c>
      <c r="V16" s="306"/>
      <c r="W16" s="308"/>
      <c r="X16" s="306"/>
      <c r="Y16" s="307"/>
      <c r="Z16" s="306"/>
      <c r="AA16" s="307"/>
      <c r="AB16" s="296"/>
      <c r="AC16" s="296"/>
      <c r="AD16" s="339"/>
      <c r="AE16" s="340"/>
      <c r="AF16" s="308"/>
      <c r="AG16" s="309"/>
      <c r="AH16" s="1250">
        <f t="shared" si="0"/>
        <v>3</v>
      </c>
      <c r="AI16" s="1251"/>
      <c r="AJ16" s="1555">
        <v>90</v>
      </c>
      <c r="AK16" s="1556"/>
      <c r="AL16" s="1250">
        <f t="shared" si="1"/>
        <v>48</v>
      </c>
      <c r="AM16" s="1251"/>
      <c r="AN16" s="1260">
        <v>16</v>
      </c>
      <c r="AO16" s="1261"/>
      <c r="AP16" s="1260"/>
      <c r="AQ16" s="1261"/>
      <c r="AR16" s="1260">
        <v>32</v>
      </c>
      <c r="AS16" s="1261"/>
      <c r="AT16" s="318"/>
      <c r="AU16" s="1259">
        <f t="shared" si="2"/>
        <v>42</v>
      </c>
      <c r="AV16" s="1254"/>
      <c r="AW16" s="316"/>
      <c r="AX16" s="308"/>
      <c r="AY16" s="317"/>
      <c r="AZ16" s="308"/>
      <c r="BA16" s="317"/>
      <c r="BB16" s="308"/>
      <c r="BC16" s="317">
        <v>3</v>
      </c>
      <c r="BD16" s="320"/>
      <c r="BF16" s="702">
        <f t="shared" si="3"/>
        <v>0.4666666666666667</v>
      </c>
      <c r="BG16" s="691"/>
      <c r="BH16" s="691"/>
      <c r="BI16" s="691"/>
      <c r="BJ16" s="691">
        <v>3</v>
      </c>
      <c r="BK16" s="722" t="s">
        <v>202</v>
      </c>
      <c r="BL16" s="637">
        <v>100</v>
      </c>
    </row>
    <row r="17" spans="1:64" ht="18.75" customHeight="1">
      <c r="A17" s="295" t="s">
        <v>389</v>
      </c>
      <c r="B17" s="1469" t="s">
        <v>231</v>
      </c>
      <c r="C17" s="1354"/>
      <c r="D17" s="1354"/>
      <c r="E17" s="1354"/>
      <c r="F17" s="1354"/>
      <c r="G17" s="1354"/>
      <c r="H17" s="1354"/>
      <c r="I17" s="1354"/>
      <c r="J17" s="1354"/>
      <c r="K17" s="1354"/>
      <c r="L17" s="1354"/>
      <c r="M17" s="1354"/>
      <c r="N17" s="1354"/>
      <c r="O17" s="1354"/>
      <c r="P17" s="1354"/>
      <c r="Q17" s="1354"/>
      <c r="R17" s="1354"/>
      <c r="S17" s="1354"/>
      <c r="T17" s="1355"/>
      <c r="U17" s="306">
        <v>7</v>
      </c>
      <c r="V17" s="306"/>
      <c r="W17" s="308"/>
      <c r="X17" s="306"/>
      <c r="Y17" s="307"/>
      <c r="Z17" s="339"/>
      <c r="AA17" s="340"/>
      <c r="AB17" s="308"/>
      <c r="AC17" s="307"/>
      <c r="AD17" s="401"/>
      <c r="AE17" s="402"/>
      <c r="AF17" s="403"/>
      <c r="AG17" s="404"/>
      <c r="AH17" s="1250">
        <v>5</v>
      </c>
      <c r="AI17" s="1251"/>
      <c r="AJ17" s="1555">
        <v>150</v>
      </c>
      <c r="AK17" s="1556"/>
      <c r="AL17" s="1250">
        <f t="shared" si="1"/>
        <v>48</v>
      </c>
      <c r="AM17" s="1251"/>
      <c r="AN17" s="1260">
        <v>16</v>
      </c>
      <c r="AO17" s="1261"/>
      <c r="AP17" s="1260"/>
      <c r="AQ17" s="1261"/>
      <c r="AR17" s="1553">
        <v>32</v>
      </c>
      <c r="AS17" s="1554"/>
      <c r="AT17" s="337"/>
      <c r="AU17" s="1259">
        <f>AJ17-AL17</f>
        <v>102</v>
      </c>
      <c r="AV17" s="1254"/>
      <c r="AW17" s="316"/>
      <c r="AX17" s="357"/>
      <c r="AY17" s="317"/>
      <c r="AZ17" s="357"/>
      <c r="BA17" s="317"/>
      <c r="BB17" s="357"/>
      <c r="BC17" s="317">
        <v>3</v>
      </c>
      <c r="BD17" s="356"/>
      <c r="BF17" s="702">
        <f t="shared" si="3"/>
        <v>0.68</v>
      </c>
      <c r="BG17" s="691"/>
      <c r="BH17" s="691"/>
      <c r="BI17" s="691"/>
      <c r="BJ17" s="728">
        <v>3</v>
      </c>
      <c r="BK17" s="722" t="s">
        <v>202</v>
      </c>
      <c r="BL17" s="637">
        <v>100</v>
      </c>
    </row>
    <row r="18" spans="1:64" ht="18.75" customHeight="1">
      <c r="A18" s="295" t="s">
        <v>392</v>
      </c>
      <c r="B18" s="1469" t="s">
        <v>403</v>
      </c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5"/>
      <c r="U18" s="306"/>
      <c r="V18" s="306"/>
      <c r="W18" s="308">
        <v>8</v>
      </c>
      <c r="X18" s="306"/>
      <c r="Y18" s="307"/>
      <c r="Z18" s="306"/>
      <c r="AA18" s="307"/>
      <c r="AB18" s="296"/>
      <c r="AC18" s="296"/>
      <c r="AD18" s="308"/>
      <c r="AE18" s="307"/>
      <c r="AF18" s="308"/>
      <c r="AG18" s="309"/>
      <c r="AH18" s="1250">
        <v>3</v>
      </c>
      <c r="AI18" s="1251"/>
      <c r="AJ18" s="1255">
        <v>90</v>
      </c>
      <c r="AK18" s="1551"/>
      <c r="AL18" s="1250">
        <f t="shared" si="1"/>
        <v>30</v>
      </c>
      <c r="AM18" s="1251"/>
      <c r="AN18" s="1329">
        <v>10</v>
      </c>
      <c r="AO18" s="1330"/>
      <c r="AP18" s="1329"/>
      <c r="AQ18" s="1330"/>
      <c r="AR18" s="1329">
        <v>20</v>
      </c>
      <c r="AS18" s="1330"/>
      <c r="AT18" s="318"/>
      <c r="AU18" s="1259">
        <f t="shared" si="2"/>
        <v>60</v>
      </c>
      <c r="AV18" s="1254"/>
      <c r="AW18" s="316"/>
      <c r="AX18" s="308"/>
      <c r="AY18" s="317"/>
      <c r="AZ18" s="308"/>
      <c r="BA18" s="317"/>
      <c r="BB18" s="308"/>
      <c r="BC18" s="317"/>
      <c r="BD18" s="320">
        <v>3</v>
      </c>
      <c r="BF18" s="702">
        <f t="shared" si="3"/>
        <v>0.6666666666666666</v>
      </c>
      <c r="BG18" s="691"/>
      <c r="BH18" s="691"/>
      <c r="BI18" s="691"/>
      <c r="BJ18" s="691">
        <v>5</v>
      </c>
      <c r="BK18" s="722" t="s">
        <v>202</v>
      </c>
      <c r="BL18" s="637">
        <v>100</v>
      </c>
    </row>
    <row r="19" spans="1:64" ht="18.75" customHeight="1">
      <c r="A19" s="295" t="s">
        <v>395</v>
      </c>
      <c r="B19" s="1469" t="s">
        <v>404</v>
      </c>
      <c r="C19" s="1354"/>
      <c r="D19" s="1354"/>
      <c r="E19" s="1354"/>
      <c r="F19" s="1354"/>
      <c r="G19" s="1354"/>
      <c r="H19" s="1354"/>
      <c r="I19" s="1354"/>
      <c r="J19" s="1354"/>
      <c r="K19" s="1354"/>
      <c r="L19" s="1354"/>
      <c r="M19" s="1354"/>
      <c r="N19" s="1354"/>
      <c r="O19" s="1354"/>
      <c r="P19" s="1354"/>
      <c r="Q19" s="1354"/>
      <c r="R19" s="1354"/>
      <c r="S19" s="1354"/>
      <c r="T19" s="1355"/>
      <c r="U19" s="306"/>
      <c r="V19" s="306"/>
      <c r="W19" s="308">
        <v>8</v>
      </c>
      <c r="X19" s="306"/>
      <c r="Y19" s="307"/>
      <c r="Z19" s="306"/>
      <c r="AA19" s="382"/>
      <c r="AB19" s="383"/>
      <c r="AC19" s="383"/>
      <c r="AD19" s="308"/>
      <c r="AE19" s="307"/>
      <c r="AF19" s="339"/>
      <c r="AG19" s="337"/>
      <c r="AH19" s="1250">
        <f t="shared" si="0"/>
        <v>4</v>
      </c>
      <c r="AI19" s="1251"/>
      <c r="AJ19" s="1255">
        <v>120</v>
      </c>
      <c r="AK19" s="1551"/>
      <c r="AL19" s="1250">
        <f t="shared" si="1"/>
        <v>30</v>
      </c>
      <c r="AM19" s="1251"/>
      <c r="AN19" s="1552">
        <v>10</v>
      </c>
      <c r="AO19" s="1552"/>
      <c r="AP19" s="1552"/>
      <c r="AQ19" s="1552"/>
      <c r="AR19" s="1552">
        <v>20</v>
      </c>
      <c r="AS19" s="1552"/>
      <c r="AT19" s="339"/>
      <c r="AU19" s="1259">
        <f t="shared" si="2"/>
        <v>90</v>
      </c>
      <c r="AV19" s="1254"/>
      <c r="AW19" s="721"/>
      <c r="AX19" s="720"/>
      <c r="AY19" s="719"/>
      <c r="AZ19" s="720"/>
      <c r="BA19" s="719"/>
      <c r="BB19" s="720"/>
      <c r="BC19" s="719"/>
      <c r="BD19" s="347">
        <v>3</v>
      </c>
      <c r="BE19" s="639"/>
      <c r="BF19" s="702">
        <f t="shared" si="3"/>
        <v>0.75</v>
      </c>
      <c r="BG19" s="637"/>
      <c r="BH19" s="637"/>
      <c r="BI19" s="691"/>
      <c r="BJ19" s="691">
        <v>4</v>
      </c>
      <c r="BK19" s="722" t="s">
        <v>202</v>
      </c>
      <c r="BL19" s="637">
        <v>100</v>
      </c>
    </row>
    <row r="20" spans="1:64" ht="18.75" customHeight="1">
      <c r="A20" s="295" t="s">
        <v>398</v>
      </c>
      <c r="B20" s="1469" t="s">
        <v>405</v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5"/>
      <c r="U20" s="306"/>
      <c r="V20" s="307"/>
      <c r="W20" s="306">
        <v>8</v>
      </c>
      <c r="X20" s="306"/>
      <c r="Y20" s="307"/>
      <c r="Z20" s="306"/>
      <c r="AA20" s="382"/>
      <c r="AB20" s="383"/>
      <c r="AC20" s="382"/>
      <c r="AD20" s="306"/>
      <c r="AE20" s="306"/>
      <c r="AF20" s="308"/>
      <c r="AG20" s="307"/>
      <c r="AH20" s="1250">
        <f t="shared" si="0"/>
        <v>5</v>
      </c>
      <c r="AI20" s="1251"/>
      <c r="AJ20" s="1255">
        <v>150</v>
      </c>
      <c r="AK20" s="1551"/>
      <c r="AL20" s="1250">
        <f t="shared" si="1"/>
        <v>40</v>
      </c>
      <c r="AM20" s="1251"/>
      <c r="AN20" s="1550">
        <v>20</v>
      </c>
      <c r="AO20" s="1550"/>
      <c r="AP20" s="1550"/>
      <c r="AQ20" s="1550"/>
      <c r="AR20" s="1550">
        <v>20</v>
      </c>
      <c r="AS20" s="1550"/>
      <c r="AT20" s="308"/>
      <c r="AU20" s="1259">
        <f t="shared" si="2"/>
        <v>110</v>
      </c>
      <c r="AV20" s="1254"/>
      <c r="AW20" s="652"/>
      <c r="AX20" s="651"/>
      <c r="AY20" s="650"/>
      <c r="AZ20" s="651"/>
      <c r="BA20" s="650"/>
      <c r="BB20" s="651"/>
      <c r="BC20" s="650"/>
      <c r="BD20" s="320">
        <v>4</v>
      </c>
      <c r="BE20" s="278"/>
      <c r="BF20" s="702">
        <f t="shared" si="3"/>
        <v>0.7333333333333333</v>
      </c>
      <c r="BG20" s="637"/>
      <c r="BH20" s="637"/>
      <c r="BI20" s="691"/>
      <c r="BJ20" s="691">
        <v>5</v>
      </c>
      <c r="BK20" s="706" t="s">
        <v>202</v>
      </c>
      <c r="BL20" s="637">
        <v>100</v>
      </c>
    </row>
    <row r="21" spans="1:64" ht="18.75" customHeight="1">
      <c r="A21" s="295" t="s">
        <v>407</v>
      </c>
      <c r="B21" s="1469" t="s">
        <v>406</v>
      </c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5"/>
      <c r="U21" s="352"/>
      <c r="V21" s="307"/>
      <c r="W21" s="308">
        <v>8</v>
      </c>
      <c r="X21" s="307"/>
      <c r="Y21" s="318"/>
      <c r="Z21" s="308"/>
      <c r="AA21" s="382"/>
      <c r="AB21" s="705"/>
      <c r="AC21" s="382"/>
      <c r="AD21" s="308"/>
      <c r="AE21" s="307"/>
      <c r="AF21" s="308"/>
      <c r="AG21" s="306"/>
      <c r="AH21" s="1250">
        <f t="shared" si="0"/>
        <v>4</v>
      </c>
      <c r="AI21" s="1251"/>
      <c r="AJ21" s="1255">
        <v>120</v>
      </c>
      <c r="AK21" s="1551"/>
      <c r="AL21" s="1250">
        <f t="shared" si="1"/>
        <v>40</v>
      </c>
      <c r="AM21" s="1251"/>
      <c r="AN21" s="1550">
        <v>20</v>
      </c>
      <c r="AO21" s="1550"/>
      <c r="AP21" s="1550"/>
      <c r="AQ21" s="1550"/>
      <c r="AR21" s="1550">
        <v>20</v>
      </c>
      <c r="AS21" s="1550"/>
      <c r="AT21" s="308"/>
      <c r="AU21" s="1259">
        <f t="shared" si="2"/>
        <v>80</v>
      </c>
      <c r="AV21" s="1254"/>
      <c r="AW21" s="652"/>
      <c r="AX21" s="651"/>
      <c r="AY21" s="650"/>
      <c r="AZ21" s="651"/>
      <c r="BA21" s="650"/>
      <c r="BB21" s="651"/>
      <c r="BC21" s="650"/>
      <c r="BD21" s="707">
        <v>4</v>
      </c>
      <c r="BE21" s="278"/>
      <c r="BF21" s="702">
        <f t="shared" si="3"/>
        <v>0.6666666666666666</v>
      </c>
      <c r="BG21" s="637"/>
      <c r="BH21" s="637"/>
      <c r="BI21" s="691"/>
      <c r="BJ21" s="691">
        <v>4</v>
      </c>
      <c r="BK21" s="706" t="s">
        <v>202</v>
      </c>
      <c r="BL21" s="637">
        <v>100</v>
      </c>
    </row>
    <row r="22" spans="1:64" ht="19.5" thickBot="1">
      <c r="A22" s="295"/>
      <c r="B22" s="1569" t="s">
        <v>317</v>
      </c>
      <c r="C22" s="1570"/>
      <c r="D22" s="1570"/>
      <c r="E22" s="1570"/>
      <c r="F22" s="1570"/>
      <c r="G22" s="1570"/>
      <c r="H22" s="1570"/>
      <c r="I22" s="1570"/>
      <c r="J22" s="1570"/>
      <c r="K22" s="1570"/>
      <c r="L22" s="1570"/>
      <c r="M22" s="1570"/>
      <c r="N22" s="1570"/>
      <c r="O22" s="1570"/>
      <c r="P22" s="1570"/>
      <c r="Q22" s="1570"/>
      <c r="R22" s="1570"/>
      <c r="S22" s="1570"/>
      <c r="T22" s="1571"/>
      <c r="U22" s="306"/>
      <c r="V22" s="390"/>
      <c r="W22" s="306"/>
      <c r="X22" s="306"/>
      <c r="Y22" s="307"/>
      <c r="Z22" s="306"/>
      <c r="AA22" s="307"/>
      <c r="AB22" s="306"/>
      <c r="AC22" s="306"/>
      <c r="AD22" s="308"/>
      <c r="AE22" s="307"/>
      <c r="AF22" s="308"/>
      <c r="AG22" s="306"/>
      <c r="AH22" s="325"/>
      <c r="AI22" s="326"/>
      <c r="AJ22" s="391"/>
      <c r="AK22" s="422"/>
      <c r="AL22" s="325"/>
      <c r="AM22" s="326"/>
      <c r="AN22" s="393"/>
      <c r="AO22" s="394"/>
      <c r="AP22" s="393"/>
      <c r="AQ22" s="394"/>
      <c r="AR22" s="393"/>
      <c r="AS22" s="394"/>
      <c r="AT22" s="306"/>
      <c r="AU22" s="334"/>
      <c r="AV22" s="327"/>
      <c r="AW22" s="168"/>
      <c r="AX22" s="357"/>
      <c r="AY22" s="93"/>
      <c r="AZ22" s="357"/>
      <c r="BA22" s="93"/>
      <c r="BB22" s="357"/>
      <c r="BC22" s="93"/>
      <c r="BD22" s="356"/>
      <c r="BF22" s="702"/>
      <c r="BG22" s="691"/>
      <c r="BH22" s="728"/>
      <c r="BI22" s="728"/>
      <c r="BJ22" s="691"/>
      <c r="BK22" s="722"/>
      <c r="BL22" s="637"/>
    </row>
    <row r="23" spans="1:64" ht="18.75" customHeight="1">
      <c r="A23" s="726" t="s">
        <v>369</v>
      </c>
      <c r="B23" s="1223" t="s">
        <v>365</v>
      </c>
      <c r="C23" s="1224"/>
      <c r="D23" s="1224"/>
      <c r="E23" s="1224"/>
      <c r="F23" s="1224"/>
      <c r="G23" s="1224"/>
      <c r="H23" s="1224"/>
      <c r="I23" s="1224"/>
      <c r="J23" s="1224"/>
      <c r="K23" s="1224"/>
      <c r="L23" s="1224"/>
      <c r="M23" s="1224"/>
      <c r="N23" s="1224"/>
      <c r="O23" s="1224"/>
      <c r="P23" s="1224"/>
      <c r="Q23" s="1224"/>
      <c r="R23" s="1224"/>
      <c r="S23" s="1224"/>
      <c r="T23" s="1225"/>
      <c r="U23" s="306"/>
      <c r="V23" s="390"/>
      <c r="W23" s="306"/>
      <c r="X23" s="306"/>
      <c r="Y23" s="307"/>
      <c r="Z23" s="306"/>
      <c r="AA23" s="307"/>
      <c r="AB23" s="306"/>
      <c r="AC23" s="306"/>
      <c r="AD23" s="308"/>
      <c r="AE23" s="307"/>
      <c r="AF23" s="308"/>
      <c r="AG23" s="306"/>
      <c r="AH23" s="1250"/>
      <c r="AI23" s="1251"/>
      <c r="AJ23" s="391"/>
      <c r="AK23" s="422"/>
      <c r="AL23" s="1250"/>
      <c r="AM23" s="1251"/>
      <c r="AN23" s="1316"/>
      <c r="AO23" s="1317"/>
      <c r="AP23" s="1316"/>
      <c r="AQ23" s="1317"/>
      <c r="AR23" s="1316"/>
      <c r="AS23" s="1317"/>
      <c r="AT23" s="306"/>
      <c r="AU23" s="1259">
        <f>AJ23-AL23</f>
        <v>0</v>
      </c>
      <c r="AV23" s="1254"/>
      <c r="AW23" s="168"/>
      <c r="AX23" s="357"/>
      <c r="AY23" s="93"/>
      <c r="AZ23" s="357"/>
      <c r="BA23" s="93"/>
      <c r="BB23" s="357"/>
      <c r="BC23" s="93"/>
      <c r="BD23" s="356"/>
      <c r="BF23" s="702"/>
      <c r="BG23" s="691"/>
      <c r="BH23" s="728"/>
      <c r="BI23" s="728"/>
      <c r="BJ23" s="691"/>
      <c r="BK23" s="722"/>
      <c r="BL23" s="637"/>
    </row>
    <row r="24" spans="1:64" ht="18.75" customHeight="1">
      <c r="A24" s="726" t="s">
        <v>370</v>
      </c>
      <c r="B24" s="1455" t="s">
        <v>364</v>
      </c>
      <c r="C24" s="1377"/>
      <c r="D24" s="1377"/>
      <c r="E24" s="1377"/>
      <c r="F24" s="1377"/>
      <c r="G24" s="1377"/>
      <c r="H24" s="1377"/>
      <c r="I24" s="1377"/>
      <c r="J24" s="1377"/>
      <c r="K24" s="1377"/>
      <c r="L24" s="1377"/>
      <c r="M24" s="1377"/>
      <c r="N24" s="1377"/>
      <c r="O24" s="1377"/>
      <c r="P24" s="1377"/>
      <c r="Q24" s="1377"/>
      <c r="R24" s="1377"/>
      <c r="S24" s="1377"/>
      <c r="T24" s="1378"/>
      <c r="U24" s="306"/>
      <c r="V24" s="390"/>
      <c r="W24" s="306"/>
      <c r="X24" s="306"/>
      <c r="Y24" s="307"/>
      <c r="Z24" s="306"/>
      <c r="AA24" s="307"/>
      <c r="AB24" s="306"/>
      <c r="AC24" s="306"/>
      <c r="AD24" s="308"/>
      <c r="AE24" s="307"/>
      <c r="AF24" s="308"/>
      <c r="AG24" s="306"/>
      <c r="AH24" s="325"/>
      <c r="AI24" s="326"/>
      <c r="AJ24" s="391"/>
      <c r="AK24" s="422"/>
      <c r="AL24" s="325"/>
      <c r="AM24" s="326"/>
      <c r="AN24" s="393"/>
      <c r="AO24" s="394"/>
      <c r="AP24" s="393"/>
      <c r="AQ24" s="394"/>
      <c r="AR24" s="393"/>
      <c r="AS24" s="394"/>
      <c r="AT24" s="306"/>
      <c r="AU24" s="334"/>
      <c r="AV24" s="327"/>
      <c r="AW24" s="168"/>
      <c r="AX24" s="357"/>
      <c r="AY24" s="93"/>
      <c r="AZ24" s="357"/>
      <c r="BA24" s="93"/>
      <c r="BB24" s="357"/>
      <c r="BC24" s="93"/>
      <c r="BD24" s="356"/>
      <c r="BF24" s="702"/>
      <c r="BG24" s="691"/>
      <c r="BH24" s="728"/>
      <c r="BI24" s="728"/>
      <c r="BJ24" s="691"/>
      <c r="BK24" s="722"/>
      <c r="BL24" s="637"/>
    </row>
    <row r="25" spans="1:64" ht="18.75" customHeight="1">
      <c r="A25" s="295"/>
      <c r="B25" s="1455"/>
      <c r="C25" s="1377"/>
      <c r="D25" s="1377"/>
      <c r="E25" s="1377"/>
      <c r="F25" s="1377"/>
      <c r="G25" s="1377"/>
      <c r="H25" s="1377"/>
      <c r="I25" s="1377"/>
      <c r="J25" s="1377"/>
      <c r="K25" s="1377"/>
      <c r="L25" s="1377"/>
      <c r="M25" s="1377"/>
      <c r="N25" s="1377"/>
      <c r="O25" s="1377"/>
      <c r="P25" s="1377"/>
      <c r="Q25" s="1377"/>
      <c r="R25" s="1377"/>
      <c r="S25" s="1377"/>
      <c r="T25" s="1378"/>
      <c r="U25" s="306"/>
      <c r="V25" s="390"/>
      <c r="W25" s="306"/>
      <c r="X25" s="306"/>
      <c r="Y25" s="307"/>
      <c r="Z25" s="306"/>
      <c r="AA25" s="307"/>
      <c r="AB25" s="306"/>
      <c r="AC25" s="306"/>
      <c r="AD25" s="308"/>
      <c r="AE25" s="307"/>
      <c r="AF25" s="308"/>
      <c r="AG25" s="306"/>
      <c r="AH25" s="325"/>
      <c r="AI25" s="326"/>
      <c r="AJ25" s="391"/>
      <c r="AK25" s="422"/>
      <c r="AL25" s="325"/>
      <c r="AM25" s="326"/>
      <c r="AN25" s="393"/>
      <c r="AO25" s="394"/>
      <c r="AP25" s="393"/>
      <c r="AQ25" s="394"/>
      <c r="AR25" s="393"/>
      <c r="AS25" s="394"/>
      <c r="AT25" s="306"/>
      <c r="AU25" s="334"/>
      <c r="AV25" s="327"/>
      <c r="AW25" s="168"/>
      <c r="AX25" s="357"/>
      <c r="AY25" s="93"/>
      <c r="AZ25" s="357"/>
      <c r="BA25" s="93"/>
      <c r="BB25" s="357"/>
      <c r="BC25" s="93"/>
      <c r="BD25" s="356"/>
      <c r="BF25" s="702"/>
      <c r="BG25" s="691"/>
      <c r="BH25" s="728"/>
      <c r="BI25" s="728"/>
      <c r="BJ25" s="691"/>
      <c r="BK25" s="722"/>
      <c r="BL25" s="637"/>
    </row>
    <row r="26" spans="1:64" ht="18.75">
      <c r="A26" s="295"/>
      <c r="B26" s="1595" t="s">
        <v>317</v>
      </c>
      <c r="C26" s="1596"/>
      <c r="D26" s="1596"/>
      <c r="E26" s="1596"/>
      <c r="F26" s="1596"/>
      <c r="G26" s="1596"/>
      <c r="H26" s="1596"/>
      <c r="I26" s="1596"/>
      <c r="J26" s="1596"/>
      <c r="K26" s="1596"/>
      <c r="L26" s="1596"/>
      <c r="M26" s="1596"/>
      <c r="N26" s="1596"/>
      <c r="O26" s="1596"/>
      <c r="P26" s="1596"/>
      <c r="Q26" s="1596"/>
      <c r="R26" s="1596"/>
      <c r="S26" s="1596"/>
      <c r="T26" s="1597"/>
      <c r="U26" s="306"/>
      <c r="V26" s="307"/>
      <c r="W26" s="306"/>
      <c r="X26" s="306"/>
      <c r="Y26" s="307"/>
      <c r="Z26" s="306"/>
      <c r="AA26" s="307"/>
      <c r="AB26" s="306"/>
      <c r="AC26" s="306"/>
      <c r="AD26" s="308"/>
      <c r="AE26" s="307"/>
      <c r="AF26" s="308"/>
      <c r="AG26" s="309"/>
      <c r="AH26" s="325"/>
      <c r="AI26" s="326"/>
      <c r="AJ26" s="312"/>
      <c r="AK26" s="341"/>
      <c r="AL26" s="325"/>
      <c r="AM26" s="326"/>
      <c r="AN26" s="321"/>
      <c r="AO26" s="322"/>
      <c r="AP26" s="321"/>
      <c r="AQ26" s="322"/>
      <c r="AR26" s="321"/>
      <c r="AS26" s="322"/>
      <c r="AT26" s="307"/>
      <c r="AU26" s="334"/>
      <c r="AV26" s="327"/>
      <c r="AW26" s="316"/>
      <c r="AX26" s="308"/>
      <c r="AY26" s="317"/>
      <c r="AZ26" s="308"/>
      <c r="BA26" s="317"/>
      <c r="BB26" s="308"/>
      <c r="BC26" s="317"/>
      <c r="BD26" s="320"/>
      <c r="BF26" s="702"/>
      <c r="BG26" s="691"/>
      <c r="BH26" s="728"/>
      <c r="BI26" s="728"/>
      <c r="BJ26" s="691"/>
      <c r="BK26" s="722"/>
      <c r="BL26" s="637"/>
    </row>
    <row r="27" spans="1:64" ht="18.75" customHeight="1">
      <c r="A27" s="295" t="s">
        <v>372</v>
      </c>
      <c r="B27" s="1231" t="s">
        <v>363</v>
      </c>
      <c r="C27" s="1232"/>
      <c r="D27" s="1232"/>
      <c r="E27" s="1232"/>
      <c r="F27" s="1232"/>
      <c r="G27" s="1232"/>
      <c r="H27" s="1232"/>
      <c r="I27" s="1232"/>
      <c r="J27" s="1232"/>
      <c r="K27" s="1232"/>
      <c r="L27" s="1232"/>
      <c r="M27" s="1232"/>
      <c r="N27" s="1232"/>
      <c r="O27" s="1232"/>
      <c r="P27" s="1232"/>
      <c r="Q27" s="1232"/>
      <c r="R27" s="1232"/>
      <c r="S27" s="1232"/>
      <c r="T27" s="1233"/>
      <c r="U27" s="306"/>
      <c r="V27" s="307"/>
      <c r="W27" s="306"/>
      <c r="X27" s="306"/>
      <c r="Y27" s="307"/>
      <c r="Z27" s="306"/>
      <c r="AA27" s="307"/>
      <c r="AB27" s="306"/>
      <c r="AC27" s="306"/>
      <c r="AD27" s="308"/>
      <c r="AE27" s="307"/>
      <c r="AF27" s="308"/>
      <c r="AG27" s="309"/>
      <c r="AH27" s="310"/>
      <c r="AI27" s="311"/>
      <c r="AJ27" s="312"/>
      <c r="AK27" s="341"/>
      <c r="AL27" s="325"/>
      <c r="AM27" s="326"/>
      <c r="AN27" s="1237"/>
      <c r="AO27" s="1238"/>
      <c r="AP27" s="1237"/>
      <c r="AQ27" s="1238"/>
      <c r="AR27" s="1237"/>
      <c r="AS27" s="1238"/>
      <c r="AT27" s="307"/>
      <c r="AU27" s="1259">
        <f>AJ27-AL27</f>
        <v>0</v>
      </c>
      <c r="AV27" s="1254"/>
      <c r="AW27" s="316"/>
      <c r="AX27" s="308"/>
      <c r="AY27" s="317"/>
      <c r="AZ27" s="308"/>
      <c r="BA27" s="317"/>
      <c r="BB27" s="308"/>
      <c r="BC27" s="317"/>
      <c r="BD27" s="320"/>
      <c r="BF27" s="702"/>
      <c r="BG27" s="691"/>
      <c r="BH27" s="728"/>
      <c r="BI27" s="728"/>
      <c r="BJ27" s="691"/>
      <c r="BK27" s="722"/>
      <c r="BL27" s="637"/>
    </row>
    <row r="28" spans="1:64" ht="18.75" customHeight="1">
      <c r="A28" s="295" t="s">
        <v>373</v>
      </c>
      <c r="B28" s="1457" t="s">
        <v>362</v>
      </c>
      <c r="C28" s="1366"/>
      <c r="D28" s="1366"/>
      <c r="E28" s="1366"/>
      <c r="F28" s="1366"/>
      <c r="G28" s="1366"/>
      <c r="H28" s="1366"/>
      <c r="I28" s="1366"/>
      <c r="J28" s="1366"/>
      <c r="K28" s="1366"/>
      <c r="L28" s="1366"/>
      <c r="M28" s="1366"/>
      <c r="N28" s="1366"/>
      <c r="O28" s="1366"/>
      <c r="P28" s="1366"/>
      <c r="Q28" s="1366"/>
      <c r="R28" s="1366"/>
      <c r="S28" s="1366"/>
      <c r="T28" s="1367"/>
      <c r="U28" s="306"/>
      <c r="V28" s="307"/>
      <c r="W28" s="306"/>
      <c r="X28" s="306"/>
      <c r="Y28" s="307"/>
      <c r="Z28" s="306"/>
      <c r="AA28" s="307"/>
      <c r="AB28" s="306"/>
      <c r="AC28" s="306"/>
      <c r="AD28" s="308"/>
      <c r="AE28" s="307"/>
      <c r="AF28" s="308"/>
      <c r="AG28" s="306"/>
      <c r="AH28" s="310"/>
      <c r="AI28" s="311"/>
      <c r="AJ28" s="312"/>
      <c r="AK28" s="723"/>
      <c r="AL28" s="325"/>
      <c r="AM28" s="326"/>
      <c r="AN28" s="321"/>
      <c r="AO28" s="322"/>
      <c r="AP28" s="321"/>
      <c r="AQ28" s="322"/>
      <c r="AR28" s="321"/>
      <c r="AS28" s="322"/>
      <c r="AT28" s="306"/>
      <c r="AU28" s="334"/>
      <c r="AV28" s="327"/>
      <c r="AW28" s="316"/>
      <c r="AX28" s="308"/>
      <c r="AY28" s="317"/>
      <c r="AZ28" s="308"/>
      <c r="BA28" s="317"/>
      <c r="BB28" s="308"/>
      <c r="BC28" s="317"/>
      <c r="BD28" s="320"/>
      <c r="BF28" s="702"/>
      <c r="BG28" s="691"/>
      <c r="BH28" s="728"/>
      <c r="BI28" s="728"/>
      <c r="BJ28" s="691"/>
      <c r="BK28" s="722"/>
      <c r="BL28" s="637"/>
    </row>
    <row r="29" spans="1:64" ht="18.75">
      <c r="A29" s="295"/>
      <c r="B29" s="1455"/>
      <c r="C29" s="1377"/>
      <c r="D29" s="1377"/>
      <c r="E29" s="1377"/>
      <c r="F29" s="1377"/>
      <c r="G29" s="1377"/>
      <c r="H29" s="1377"/>
      <c r="I29" s="1377"/>
      <c r="J29" s="1377"/>
      <c r="K29" s="1377"/>
      <c r="L29" s="1377"/>
      <c r="M29" s="1377"/>
      <c r="N29" s="1377"/>
      <c r="O29" s="1377"/>
      <c r="P29" s="1377"/>
      <c r="Q29" s="1377"/>
      <c r="R29" s="1377"/>
      <c r="S29" s="1377"/>
      <c r="T29" s="1378"/>
      <c r="U29" s="306"/>
      <c r="V29" s="307"/>
      <c r="W29" s="306"/>
      <c r="X29" s="306"/>
      <c r="Y29" s="307"/>
      <c r="Z29" s="306"/>
      <c r="AA29" s="307"/>
      <c r="AB29" s="306"/>
      <c r="AC29" s="306"/>
      <c r="AD29" s="308"/>
      <c r="AE29" s="307"/>
      <c r="AF29" s="308"/>
      <c r="AG29" s="306"/>
      <c r="AH29" s="310"/>
      <c r="AI29" s="311"/>
      <c r="AJ29" s="312"/>
      <c r="AK29" s="723"/>
      <c r="AL29" s="325"/>
      <c r="AM29" s="326"/>
      <c r="AN29" s="321"/>
      <c r="AO29" s="322"/>
      <c r="AP29" s="321"/>
      <c r="AQ29" s="322"/>
      <c r="AR29" s="321"/>
      <c r="AS29" s="322"/>
      <c r="AT29" s="306"/>
      <c r="AU29" s="334"/>
      <c r="AV29" s="327"/>
      <c r="AW29" s="316"/>
      <c r="AX29" s="308"/>
      <c r="AY29" s="317"/>
      <c r="AZ29" s="308"/>
      <c r="BA29" s="317"/>
      <c r="BB29" s="308"/>
      <c r="BC29" s="317"/>
      <c r="BD29" s="320"/>
      <c r="BF29" s="702"/>
      <c r="BG29" s="691"/>
      <c r="BH29" s="728"/>
      <c r="BI29" s="728"/>
      <c r="BJ29" s="691"/>
      <c r="BK29" s="722"/>
      <c r="BL29" s="637"/>
    </row>
    <row r="30" spans="1:64" ht="18.75">
      <c r="A30" s="295"/>
      <c r="B30" s="1595" t="s">
        <v>317</v>
      </c>
      <c r="C30" s="1596"/>
      <c r="D30" s="1596"/>
      <c r="E30" s="1596"/>
      <c r="F30" s="1596"/>
      <c r="G30" s="1596"/>
      <c r="H30" s="1596"/>
      <c r="I30" s="1596"/>
      <c r="J30" s="1596"/>
      <c r="K30" s="1596"/>
      <c r="L30" s="1596"/>
      <c r="M30" s="1596"/>
      <c r="N30" s="1596"/>
      <c r="O30" s="1596"/>
      <c r="P30" s="1596"/>
      <c r="Q30" s="1596"/>
      <c r="R30" s="1596"/>
      <c r="S30" s="1596"/>
      <c r="T30" s="1597"/>
      <c r="U30" s="306"/>
      <c r="V30" s="307"/>
      <c r="W30" s="306"/>
      <c r="X30" s="306"/>
      <c r="Y30" s="307"/>
      <c r="Z30" s="306"/>
      <c r="AA30" s="307"/>
      <c r="AB30" s="306"/>
      <c r="AC30" s="306"/>
      <c r="AD30" s="308"/>
      <c r="AE30" s="307"/>
      <c r="AF30" s="308"/>
      <c r="AG30" s="306"/>
      <c r="AH30" s="310"/>
      <c r="AI30" s="311"/>
      <c r="AJ30" s="312"/>
      <c r="AK30" s="723"/>
      <c r="AL30" s="325"/>
      <c r="AM30" s="326"/>
      <c r="AN30" s="321"/>
      <c r="AO30" s="322"/>
      <c r="AP30" s="321"/>
      <c r="AQ30" s="322"/>
      <c r="AR30" s="321"/>
      <c r="AS30" s="322"/>
      <c r="AT30" s="306"/>
      <c r="AU30" s="334"/>
      <c r="AV30" s="327"/>
      <c r="AW30" s="316"/>
      <c r="AX30" s="308"/>
      <c r="AY30" s="317"/>
      <c r="AZ30" s="308"/>
      <c r="BA30" s="317"/>
      <c r="BB30" s="308"/>
      <c r="BC30" s="317"/>
      <c r="BD30" s="320"/>
      <c r="BF30" s="702"/>
      <c r="BG30" s="691"/>
      <c r="BH30" s="728"/>
      <c r="BI30" s="728"/>
      <c r="BJ30" s="691"/>
      <c r="BK30" s="722"/>
      <c r="BL30" s="637"/>
    </row>
    <row r="31" spans="1:64" ht="18.75" customHeight="1">
      <c r="A31" s="295" t="s">
        <v>375</v>
      </c>
      <c r="B31" s="1455" t="s">
        <v>361</v>
      </c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8"/>
      <c r="U31" s="306"/>
      <c r="V31" s="307"/>
      <c r="W31" s="306"/>
      <c r="X31" s="306"/>
      <c r="Y31" s="307"/>
      <c r="Z31" s="308"/>
      <c r="AA31" s="307"/>
      <c r="AB31" s="306"/>
      <c r="AC31" s="306"/>
      <c r="AD31" s="308"/>
      <c r="AE31" s="307"/>
      <c r="AF31" s="308"/>
      <c r="AG31" s="306"/>
      <c r="AH31" s="1234"/>
      <c r="AI31" s="1235"/>
      <c r="AJ31" s="312"/>
      <c r="AK31" s="723"/>
      <c r="AL31" s="1250"/>
      <c r="AM31" s="1251"/>
      <c r="AN31" s="1237"/>
      <c r="AO31" s="1238"/>
      <c r="AP31" s="1237"/>
      <c r="AQ31" s="1238"/>
      <c r="AR31" s="1321"/>
      <c r="AS31" s="1321"/>
      <c r="AT31" s="306"/>
      <c r="AU31" s="1259"/>
      <c r="AV31" s="1254"/>
      <c r="AW31" s="316"/>
      <c r="AX31" s="308"/>
      <c r="AY31" s="317"/>
      <c r="AZ31" s="308"/>
      <c r="BA31" s="317"/>
      <c r="BB31" s="308"/>
      <c r="BC31" s="317"/>
      <c r="BD31" s="320"/>
      <c r="BF31" s="702"/>
      <c r="BG31" s="691"/>
      <c r="BH31" s="728"/>
      <c r="BI31" s="728"/>
      <c r="BJ31" s="691"/>
      <c r="BK31" s="722"/>
      <c r="BL31" s="637"/>
    </row>
    <row r="32" spans="1:64" ht="18.75" customHeight="1">
      <c r="A32" s="295" t="s">
        <v>376</v>
      </c>
      <c r="B32" s="1455" t="s">
        <v>360</v>
      </c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8"/>
      <c r="U32" s="306"/>
      <c r="V32" s="307"/>
      <c r="W32" s="306"/>
      <c r="X32" s="306"/>
      <c r="Y32" s="307"/>
      <c r="Z32" s="308"/>
      <c r="AA32" s="307"/>
      <c r="AB32" s="306"/>
      <c r="AC32" s="306"/>
      <c r="AD32" s="308"/>
      <c r="AE32" s="307"/>
      <c r="AF32" s="308"/>
      <c r="AG32" s="306"/>
      <c r="AH32" s="310"/>
      <c r="AI32" s="311"/>
      <c r="AJ32" s="312"/>
      <c r="AK32" s="389"/>
      <c r="AL32" s="325"/>
      <c r="AM32" s="326"/>
      <c r="AN32" s="321"/>
      <c r="AO32" s="322"/>
      <c r="AP32" s="321"/>
      <c r="AQ32" s="322"/>
      <c r="AR32" s="321"/>
      <c r="AS32" s="322"/>
      <c r="AT32" s="306"/>
      <c r="AU32" s="334"/>
      <c r="AV32" s="327"/>
      <c r="AW32" s="316"/>
      <c r="AX32" s="308"/>
      <c r="AY32" s="317"/>
      <c r="AZ32" s="308"/>
      <c r="BA32" s="317"/>
      <c r="BB32" s="308"/>
      <c r="BC32" s="317"/>
      <c r="BD32" s="320"/>
      <c r="BF32" s="702"/>
      <c r="BG32" s="691"/>
      <c r="BH32" s="728"/>
      <c r="BI32" s="728"/>
      <c r="BJ32" s="691"/>
      <c r="BK32" s="722"/>
      <c r="BL32" s="637"/>
    </row>
    <row r="33" spans="1:64" ht="18.75">
      <c r="A33" s="295"/>
      <c r="B33" s="1455"/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8"/>
      <c r="U33" s="306"/>
      <c r="V33" s="307"/>
      <c r="W33" s="306"/>
      <c r="X33" s="306"/>
      <c r="Y33" s="307"/>
      <c r="Z33" s="308"/>
      <c r="AA33" s="307"/>
      <c r="AB33" s="306"/>
      <c r="AC33" s="306"/>
      <c r="AD33" s="308"/>
      <c r="AE33" s="307"/>
      <c r="AF33" s="308"/>
      <c r="AG33" s="306"/>
      <c r="AH33" s="310"/>
      <c r="AI33" s="311"/>
      <c r="AJ33" s="312"/>
      <c r="AK33" s="389"/>
      <c r="AL33" s="325"/>
      <c r="AM33" s="326"/>
      <c r="AN33" s="321"/>
      <c r="AO33" s="322"/>
      <c r="AP33" s="321"/>
      <c r="AQ33" s="322"/>
      <c r="AR33" s="321"/>
      <c r="AS33" s="322"/>
      <c r="AT33" s="306"/>
      <c r="AU33" s="334"/>
      <c r="AV33" s="327"/>
      <c r="AW33" s="316"/>
      <c r="AX33" s="308"/>
      <c r="AY33" s="317"/>
      <c r="AZ33" s="308"/>
      <c r="BA33" s="317"/>
      <c r="BB33" s="308"/>
      <c r="BC33" s="317"/>
      <c r="BD33" s="320"/>
      <c r="BF33" s="702"/>
      <c r="BG33" s="691"/>
      <c r="BH33" s="728"/>
      <c r="BI33" s="728"/>
      <c r="BJ33" s="691"/>
      <c r="BK33" s="722"/>
      <c r="BL33" s="637"/>
    </row>
    <row r="34" spans="1:64" ht="18.75">
      <c r="A34" s="295"/>
      <c r="B34" s="1595" t="s">
        <v>317</v>
      </c>
      <c r="C34" s="1596"/>
      <c r="D34" s="1596"/>
      <c r="E34" s="1596"/>
      <c r="F34" s="1596"/>
      <c r="G34" s="1596"/>
      <c r="H34" s="1596"/>
      <c r="I34" s="1596"/>
      <c r="J34" s="1596"/>
      <c r="K34" s="1596"/>
      <c r="L34" s="1596"/>
      <c r="M34" s="1596"/>
      <c r="N34" s="1596"/>
      <c r="O34" s="1596"/>
      <c r="P34" s="1596"/>
      <c r="Q34" s="1596"/>
      <c r="R34" s="1596"/>
      <c r="S34" s="1596"/>
      <c r="T34" s="1597"/>
      <c r="U34" s="306"/>
      <c r="V34" s="307"/>
      <c r="W34" s="306"/>
      <c r="X34" s="306"/>
      <c r="Y34" s="307"/>
      <c r="Z34" s="308"/>
      <c r="AA34" s="307"/>
      <c r="AB34" s="306"/>
      <c r="AC34" s="306"/>
      <c r="AD34" s="308"/>
      <c r="AE34" s="307"/>
      <c r="AF34" s="308"/>
      <c r="AG34" s="306"/>
      <c r="AH34" s="310"/>
      <c r="AI34" s="311"/>
      <c r="AJ34" s="312"/>
      <c r="AK34" s="389"/>
      <c r="AL34" s="325"/>
      <c r="AM34" s="326"/>
      <c r="AN34" s="321"/>
      <c r="AO34" s="322"/>
      <c r="AP34" s="321"/>
      <c r="AQ34" s="322"/>
      <c r="AR34" s="321"/>
      <c r="AS34" s="322"/>
      <c r="AT34" s="306"/>
      <c r="AU34" s="334"/>
      <c r="AV34" s="327"/>
      <c r="AW34" s="316"/>
      <c r="AX34" s="308"/>
      <c r="AY34" s="317"/>
      <c r="AZ34" s="308"/>
      <c r="BA34" s="317"/>
      <c r="BB34" s="308"/>
      <c r="BC34" s="317"/>
      <c r="BD34" s="320"/>
      <c r="BF34" s="702"/>
      <c r="BG34" s="691"/>
      <c r="BH34" s="728"/>
      <c r="BI34" s="728"/>
      <c r="BJ34" s="691"/>
      <c r="BK34" s="722"/>
      <c r="BL34" s="637"/>
    </row>
    <row r="35" spans="1:64" ht="18.75" customHeight="1">
      <c r="A35" s="295" t="s">
        <v>378</v>
      </c>
      <c r="B35" s="1601" t="s">
        <v>359</v>
      </c>
      <c r="C35" s="1602"/>
      <c r="D35" s="1602"/>
      <c r="E35" s="1602"/>
      <c r="F35" s="1602"/>
      <c r="G35" s="1602"/>
      <c r="H35" s="1602"/>
      <c r="I35" s="1602"/>
      <c r="J35" s="1602"/>
      <c r="K35" s="1602"/>
      <c r="L35" s="1602"/>
      <c r="M35" s="1602"/>
      <c r="N35" s="1602"/>
      <c r="O35" s="1602"/>
      <c r="P35" s="1602"/>
      <c r="Q35" s="1602"/>
      <c r="R35" s="1602"/>
      <c r="S35" s="1602"/>
      <c r="T35" s="1603"/>
      <c r="U35" s="306"/>
      <c r="V35" s="307"/>
      <c r="W35" s="306"/>
      <c r="X35" s="306"/>
      <c r="Y35" s="307"/>
      <c r="Z35" s="308"/>
      <c r="AA35" s="395"/>
      <c r="AB35" s="389"/>
      <c r="AC35" s="389"/>
      <c r="AD35" s="312"/>
      <c r="AE35" s="395"/>
      <c r="AF35" s="1325"/>
      <c r="AG35" s="1326"/>
      <c r="AH35" s="1234"/>
      <c r="AI35" s="1235"/>
      <c r="AJ35" s="312"/>
      <c r="AK35" s="389"/>
      <c r="AL35" s="1250"/>
      <c r="AM35" s="1251"/>
      <c r="AN35" s="1237"/>
      <c r="AO35" s="1238"/>
      <c r="AP35" s="1237"/>
      <c r="AQ35" s="1238"/>
      <c r="AR35" s="1237"/>
      <c r="AS35" s="1238"/>
      <c r="AT35" s="308"/>
      <c r="AU35" s="1259"/>
      <c r="AV35" s="1254"/>
      <c r="AW35" s="316"/>
      <c r="AX35" s="308"/>
      <c r="AY35" s="317"/>
      <c r="AZ35" s="308"/>
      <c r="BA35" s="317"/>
      <c r="BB35" s="308"/>
      <c r="BC35" s="317"/>
      <c r="BD35" s="320"/>
      <c r="BF35" s="702"/>
      <c r="BG35" s="691"/>
      <c r="BH35" s="728"/>
      <c r="BI35" s="728"/>
      <c r="BJ35" s="691"/>
      <c r="BK35" s="722"/>
      <c r="BL35" s="637"/>
    </row>
    <row r="36" spans="1:64" ht="18" customHeight="1">
      <c r="A36" s="295" t="s">
        <v>379</v>
      </c>
      <c r="B36" s="1455" t="s">
        <v>358</v>
      </c>
      <c r="C36" s="1377"/>
      <c r="D36" s="1377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8"/>
      <c r="U36" s="306"/>
      <c r="V36" s="307"/>
      <c r="W36" s="306"/>
      <c r="X36" s="306"/>
      <c r="Y36" s="307"/>
      <c r="Z36" s="308"/>
      <c r="AA36" s="395"/>
      <c r="AB36" s="389"/>
      <c r="AC36" s="389"/>
      <c r="AD36" s="312"/>
      <c r="AE36" s="395"/>
      <c r="AF36" s="396"/>
      <c r="AG36" s="397"/>
      <c r="AH36" s="310"/>
      <c r="AI36" s="311"/>
      <c r="AJ36" s="312"/>
      <c r="AK36" s="389"/>
      <c r="AL36" s="325"/>
      <c r="AM36" s="326"/>
      <c r="AN36" s="321"/>
      <c r="AO36" s="322"/>
      <c r="AP36" s="321"/>
      <c r="AQ36" s="322"/>
      <c r="AR36" s="321"/>
      <c r="AS36" s="322"/>
      <c r="AT36" s="306"/>
      <c r="AU36" s="334"/>
      <c r="AV36" s="327"/>
      <c r="AW36" s="316"/>
      <c r="AX36" s="308"/>
      <c r="AY36" s="317"/>
      <c r="AZ36" s="308"/>
      <c r="BA36" s="317"/>
      <c r="BB36" s="308"/>
      <c r="BC36" s="317"/>
      <c r="BD36" s="320"/>
      <c r="BF36" s="702"/>
      <c r="BG36" s="691"/>
      <c r="BH36" s="728"/>
      <c r="BI36" s="728"/>
      <c r="BJ36" s="691"/>
      <c r="BK36" s="722"/>
      <c r="BL36" s="637"/>
    </row>
    <row r="37" spans="1:64" ht="18.75" customHeight="1">
      <c r="A37" s="295"/>
      <c r="B37" s="1455"/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8"/>
      <c r="U37" s="306"/>
      <c r="V37" s="307"/>
      <c r="W37" s="306"/>
      <c r="X37" s="306"/>
      <c r="Y37" s="307"/>
      <c r="Z37" s="308"/>
      <c r="AA37" s="395"/>
      <c r="AB37" s="389"/>
      <c r="AC37" s="389"/>
      <c r="AD37" s="312"/>
      <c r="AE37" s="395"/>
      <c r="AF37" s="396"/>
      <c r="AG37" s="397"/>
      <c r="AH37" s="310"/>
      <c r="AI37" s="311"/>
      <c r="AJ37" s="312"/>
      <c r="AK37" s="389"/>
      <c r="AL37" s="325"/>
      <c r="AM37" s="326"/>
      <c r="AN37" s="321"/>
      <c r="AO37" s="322"/>
      <c r="AP37" s="321"/>
      <c r="AQ37" s="322"/>
      <c r="AR37" s="321"/>
      <c r="AS37" s="322"/>
      <c r="AT37" s="306"/>
      <c r="AU37" s="334"/>
      <c r="AV37" s="327"/>
      <c r="AW37" s="316"/>
      <c r="AX37" s="308"/>
      <c r="AY37" s="317"/>
      <c r="AZ37" s="308"/>
      <c r="BA37" s="317"/>
      <c r="BB37" s="308"/>
      <c r="BC37" s="317"/>
      <c r="BD37" s="320"/>
      <c r="BF37" s="702"/>
      <c r="BG37" s="691"/>
      <c r="BH37" s="728"/>
      <c r="BI37" s="728"/>
      <c r="BJ37" s="691"/>
      <c r="BK37" s="722"/>
      <c r="BL37" s="637"/>
    </row>
    <row r="38" spans="1:64" ht="18.75">
      <c r="A38" s="295"/>
      <c r="B38" s="1595" t="s">
        <v>317</v>
      </c>
      <c r="C38" s="1596"/>
      <c r="D38" s="1596"/>
      <c r="E38" s="1596"/>
      <c r="F38" s="1596"/>
      <c r="G38" s="1596"/>
      <c r="H38" s="1596"/>
      <c r="I38" s="1596"/>
      <c r="J38" s="1596"/>
      <c r="K38" s="1596"/>
      <c r="L38" s="1596"/>
      <c r="M38" s="1596"/>
      <c r="N38" s="1596"/>
      <c r="O38" s="1596"/>
      <c r="P38" s="1596"/>
      <c r="Q38" s="1596"/>
      <c r="R38" s="1596"/>
      <c r="S38" s="1596"/>
      <c r="T38" s="1597"/>
      <c r="U38" s="306"/>
      <c r="V38" s="307"/>
      <c r="W38" s="306"/>
      <c r="X38" s="306"/>
      <c r="Y38" s="307"/>
      <c r="Z38" s="308"/>
      <c r="AA38" s="307"/>
      <c r="AB38" s="306"/>
      <c r="AC38" s="306"/>
      <c r="AD38" s="308"/>
      <c r="AE38" s="307"/>
      <c r="AF38" s="308"/>
      <c r="AG38" s="306"/>
      <c r="AH38" s="310"/>
      <c r="AI38" s="311"/>
      <c r="AJ38" s="312"/>
      <c r="AK38" s="389"/>
      <c r="AL38" s="325"/>
      <c r="AM38" s="326"/>
      <c r="AN38" s="321"/>
      <c r="AO38" s="322"/>
      <c r="AP38" s="321"/>
      <c r="AQ38" s="322"/>
      <c r="AR38" s="321"/>
      <c r="AS38" s="322"/>
      <c r="AT38" s="306"/>
      <c r="AU38" s="334"/>
      <c r="AV38" s="327"/>
      <c r="AW38" s="316"/>
      <c r="AX38" s="308"/>
      <c r="AY38" s="317"/>
      <c r="AZ38" s="308"/>
      <c r="BA38" s="317"/>
      <c r="BB38" s="308"/>
      <c r="BC38" s="317"/>
      <c r="BD38" s="320"/>
      <c r="BF38" s="702"/>
      <c r="BG38" s="691"/>
      <c r="BH38" s="691"/>
      <c r="BI38" s="691"/>
      <c r="BJ38" s="691"/>
      <c r="BK38" s="722"/>
      <c r="BL38" s="637"/>
    </row>
    <row r="39" spans="1:64" ht="18.75" customHeight="1">
      <c r="A39" s="295" t="s">
        <v>381</v>
      </c>
      <c r="B39" s="1231" t="s">
        <v>357</v>
      </c>
      <c r="C39" s="1232"/>
      <c r="D39" s="1232"/>
      <c r="E39" s="1232"/>
      <c r="F39" s="1232"/>
      <c r="G39" s="1232"/>
      <c r="H39" s="1232"/>
      <c r="I39" s="1232"/>
      <c r="J39" s="1232"/>
      <c r="K39" s="1232"/>
      <c r="L39" s="1232"/>
      <c r="M39" s="1232"/>
      <c r="N39" s="1232"/>
      <c r="O39" s="1232"/>
      <c r="P39" s="1232"/>
      <c r="Q39" s="1232"/>
      <c r="R39" s="1232"/>
      <c r="S39" s="1232"/>
      <c r="T39" s="1233"/>
      <c r="U39" s="306"/>
      <c r="V39" s="307"/>
      <c r="W39" s="306"/>
      <c r="X39" s="306"/>
      <c r="Y39" s="307"/>
      <c r="Z39" s="308"/>
      <c r="AA39" s="307"/>
      <c r="AB39" s="306"/>
      <c r="AC39" s="306"/>
      <c r="AD39" s="312"/>
      <c r="AE39" s="395"/>
      <c r="AF39" s="312"/>
      <c r="AG39" s="389"/>
      <c r="AH39" s="1234"/>
      <c r="AI39" s="1235"/>
      <c r="AJ39" s="312"/>
      <c r="AK39" s="389"/>
      <c r="AL39" s="1250"/>
      <c r="AM39" s="1251"/>
      <c r="AN39" s="1260"/>
      <c r="AO39" s="1261"/>
      <c r="AP39" s="1260"/>
      <c r="AQ39" s="1261"/>
      <c r="AR39" s="1260"/>
      <c r="AS39" s="1261"/>
      <c r="AT39" s="306"/>
      <c r="AU39" s="1259"/>
      <c r="AV39" s="1254"/>
      <c r="AW39" s="316"/>
      <c r="AX39" s="308"/>
      <c r="AY39" s="317"/>
      <c r="AZ39" s="308"/>
      <c r="BA39" s="317"/>
      <c r="BB39" s="308"/>
      <c r="BC39" s="317"/>
      <c r="BD39" s="320"/>
      <c r="BF39" s="702"/>
      <c r="BG39" s="691"/>
      <c r="BH39" s="691"/>
      <c r="BI39" s="691"/>
      <c r="BJ39" s="691"/>
      <c r="BK39" s="722"/>
      <c r="BL39" s="637"/>
    </row>
    <row r="40" spans="1:64" ht="18.75" customHeight="1">
      <c r="A40" s="295" t="s">
        <v>382</v>
      </c>
      <c r="B40" s="1457" t="s">
        <v>356</v>
      </c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  <c r="P40" s="1366"/>
      <c r="Q40" s="1366"/>
      <c r="R40" s="1366"/>
      <c r="S40" s="1366"/>
      <c r="T40" s="1367"/>
      <c r="U40" s="306"/>
      <c r="V40" s="307"/>
      <c r="W40" s="306"/>
      <c r="X40" s="306"/>
      <c r="Y40" s="307"/>
      <c r="Z40" s="306"/>
      <c r="AA40" s="307"/>
      <c r="AB40" s="296"/>
      <c r="AC40" s="296"/>
      <c r="AD40" s="312"/>
      <c r="AE40" s="395"/>
      <c r="AF40" s="312"/>
      <c r="AG40" s="389"/>
      <c r="AH40" s="310"/>
      <c r="AI40" s="311"/>
      <c r="AJ40" s="312"/>
      <c r="AK40" s="389"/>
      <c r="AL40" s="325"/>
      <c r="AM40" s="326"/>
      <c r="AN40" s="308"/>
      <c r="AO40" s="307"/>
      <c r="AP40" s="308"/>
      <c r="AQ40" s="307"/>
      <c r="AR40" s="308"/>
      <c r="AS40" s="307"/>
      <c r="AT40" s="306"/>
      <c r="AU40" s="334"/>
      <c r="AV40" s="327"/>
      <c r="AW40" s="316"/>
      <c r="AX40" s="308"/>
      <c r="AY40" s="317"/>
      <c r="AZ40" s="308"/>
      <c r="BA40" s="317"/>
      <c r="BB40" s="308"/>
      <c r="BC40" s="317"/>
      <c r="BD40" s="320"/>
      <c r="BF40" s="702"/>
      <c r="BG40" s="691"/>
      <c r="BH40" s="691"/>
      <c r="BI40" s="691"/>
      <c r="BJ40" s="691"/>
      <c r="BK40" s="722"/>
      <c r="BL40" s="637"/>
    </row>
    <row r="41" spans="1:64" ht="18.75">
      <c r="A41" s="295"/>
      <c r="B41" s="1455"/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8"/>
      <c r="U41" s="306"/>
      <c r="V41" s="307"/>
      <c r="W41" s="306"/>
      <c r="X41" s="306"/>
      <c r="Y41" s="307"/>
      <c r="Z41" s="306"/>
      <c r="AA41" s="307"/>
      <c r="AB41" s="296"/>
      <c r="AC41" s="296"/>
      <c r="AD41" s="312"/>
      <c r="AE41" s="395"/>
      <c r="AF41" s="312"/>
      <c r="AG41" s="389"/>
      <c r="AH41" s="310"/>
      <c r="AI41" s="311"/>
      <c r="AJ41" s="312"/>
      <c r="AK41" s="389"/>
      <c r="AL41" s="325"/>
      <c r="AM41" s="326"/>
      <c r="AN41" s="308"/>
      <c r="AO41" s="307"/>
      <c r="AP41" s="308"/>
      <c r="AQ41" s="307"/>
      <c r="AR41" s="308"/>
      <c r="AS41" s="307"/>
      <c r="AT41" s="306"/>
      <c r="AU41" s="334"/>
      <c r="AV41" s="327"/>
      <c r="AW41" s="316"/>
      <c r="AX41" s="308"/>
      <c r="AY41" s="317"/>
      <c r="AZ41" s="308"/>
      <c r="BA41" s="317"/>
      <c r="BB41" s="308"/>
      <c r="BC41" s="317"/>
      <c r="BD41" s="320"/>
      <c r="BF41" s="702"/>
      <c r="BG41" s="691"/>
      <c r="BH41" s="691"/>
      <c r="BI41" s="691"/>
      <c r="BJ41" s="691"/>
      <c r="BK41" s="722"/>
      <c r="BL41" s="637"/>
    </row>
    <row r="42" spans="1:64" ht="18.75">
      <c r="A42" s="295"/>
      <c r="B42" s="1595" t="s">
        <v>317</v>
      </c>
      <c r="C42" s="1596"/>
      <c r="D42" s="1596"/>
      <c r="E42" s="1596"/>
      <c r="F42" s="1596"/>
      <c r="G42" s="1596"/>
      <c r="H42" s="1596"/>
      <c r="I42" s="1596"/>
      <c r="J42" s="1596"/>
      <c r="K42" s="1596"/>
      <c r="L42" s="1596"/>
      <c r="M42" s="1596"/>
      <c r="N42" s="1596"/>
      <c r="O42" s="1596"/>
      <c r="P42" s="1596"/>
      <c r="Q42" s="1596"/>
      <c r="R42" s="1596"/>
      <c r="S42" s="1596"/>
      <c r="T42" s="1597"/>
      <c r="U42" s="306"/>
      <c r="V42" s="307"/>
      <c r="W42" s="306"/>
      <c r="X42" s="306"/>
      <c r="Y42" s="307"/>
      <c r="Z42" s="308"/>
      <c r="AA42" s="307"/>
      <c r="AB42" s="306"/>
      <c r="AC42" s="306"/>
      <c r="AD42" s="308"/>
      <c r="AE42" s="307"/>
      <c r="AF42" s="308"/>
      <c r="AG42" s="306"/>
      <c r="AH42" s="310"/>
      <c r="AI42" s="311"/>
      <c r="AJ42" s="312"/>
      <c r="AK42" s="389"/>
      <c r="AL42" s="325"/>
      <c r="AM42" s="326"/>
      <c r="AN42" s="321"/>
      <c r="AO42" s="322"/>
      <c r="AP42" s="321"/>
      <c r="AQ42" s="322"/>
      <c r="AR42" s="321"/>
      <c r="AS42" s="322"/>
      <c r="AT42" s="306"/>
      <c r="AU42" s="334"/>
      <c r="AV42" s="327"/>
      <c r="AW42" s="316"/>
      <c r="AX42" s="308"/>
      <c r="AY42" s="317"/>
      <c r="AZ42" s="308"/>
      <c r="BA42" s="317"/>
      <c r="BB42" s="308"/>
      <c r="BC42" s="317"/>
      <c r="BD42" s="320"/>
      <c r="BF42" s="702"/>
      <c r="BG42" s="691"/>
      <c r="BH42" s="691"/>
      <c r="BI42" s="691"/>
      <c r="BJ42" s="691"/>
      <c r="BK42" s="722"/>
      <c r="BL42" s="637"/>
    </row>
    <row r="43" spans="1:64" ht="18.75" customHeight="1">
      <c r="A43" s="295" t="s">
        <v>384</v>
      </c>
      <c r="B43" s="1231" t="s">
        <v>355</v>
      </c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232"/>
      <c r="N43" s="1232"/>
      <c r="O43" s="1232"/>
      <c r="P43" s="1232"/>
      <c r="Q43" s="1232"/>
      <c r="R43" s="1232"/>
      <c r="S43" s="1232"/>
      <c r="T43" s="1233"/>
      <c r="U43" s="306"/>
      <c r="V43" s="307"/>
      <c r="W43" s="306"/>
      <c r="X43" s="306"/>
      <c r="Y43" s="307"/>
      <c r="Z43" s="308"/>
      <c r="AA43" s="307"/>
      <c r="AB43" s="306"/>
      <c r="AC43" s="306"/>
      <c r="AD43" s="312"/>
      <c r="AE43" s="395"/>
      <c r="AF43" s="399"/>
      <c r="AG43" s="400"/>
      <c r="AH43" s="1250"/>
      <c r="AI43" s="1251"/>
      <c r="AJ43" s="312"/>
      <c r="AK43" s="389"/>
      <c r="AL43" s="1250"/>
      <c r="AM43" s="1251"/>
      <c r="AN43" s="1329"/>
      <c r="AO43" s="1330"/>
      <c r="AP43" s="1329"/>
      <c r="AQ43" s="1330"/>
      <c r="AR43" s="1260"/>
      <c r="AS43" s="1261"/>
      <c r="AT43" s="306"/>
      <c r="AU43" s="1259"/>
      <c r="AV43" s="1254"/>
      <c r="AW43" s="316"/>
      <c r="AX43" s="308"/>
      <c r="AY43" s="317"/>
      <c r="AZ43" s="308"/>
      <c r="BA43" s="317"/>
      <c r="BB43" s="308"/>
      <c r="BC43" s="317"/>
      <c r="BD43" s="320"/>
      <c r="BF43" s="702"/>
      <c r="BG43" s="691"/>
      <c r="BH43" s="691"/>
      <c r="BI43" s="691"/>
      <c r="BJ43" s="691"/>
      <c r="BK43" s="722"/>
      <c r="BL43" s="637"/>
    </row>
    <row r="44" spans="1:64" ht="18.75" customHeight="1">
      <c r="A44" s="295" t="s">
        <v>385</v>
      </c>
      <c r="B44" s="1457" t="s">
        <v>354</v>
      </c>
      <c r="C44" s="1366"/>
      <c r="D44" s="1366"/>
      <c r="E44" s="1366"/>
      <c r="F44" s="1366"/>
      <c r="G44" s="1366"/>
      <c r="H44" s="1366"/>
      <c r="I44" s="1366"/>
      <c r="J44" s="1366"/>
      <c r="K44" s="1366"/>
      <c r="L44" s="1366"/>
      <c r="M44" s="1366"/>
      <c r="N44" s="1366"/>
      <c r="O44" s="1366"/>
      <c r="P44" s="1366"/>
      <c r="Q44" s="1366"/>
      <c r="R44" s="1366"/>
      <c r="S44" s="1366"/>
      <c r="T44" s="1367"/>
      <c r="U44" s="306"/>
      <c r="V44" s="307"/>
      <c r="W44" s="306"/>
      <c r="X44" s="306"/>
      <c r="Y44" s="307"/>
      <c r="Z44" s="306"/>
      <c r="AA44" s="307"/>
      <c r="AB44" s="296"/>
      <c r="AC44" s="296"/>
      <c r="AD44" s="401"/>
      <c r="AE44" s="402"/>
      <c r="AF44" s="399"/>
      <c r="AG44" s="400"/>
      <c r="AH44" s="325"/>
      <c r="AI44" s="326"/>
      <c r="AJ44" s="312"/>
      <c r="AK44" s="389"/>
      <c r="AL44" s="325"/>
      <c r="AM44" s="326"/>
      <c r="AN44" s="354"/>
      <c r="AO44" s="355"/>
      <c r="AP44" s="354"/>
      <c r="AQ44" s="355"/>
      <c r="AR44" s="308"/>
      <c r="AS44" s="307"/>
      <c r="AT44" s="306"/>
      <c r="AU44" s="334"/>
      <c r="AV44" s="327"/>
      <c r="AW44" s="316"/>
      <c r="AX44" s="308"/>
      <c r="AY44" s="317"/>
      <c r="AZ44" s="308"/>
      <c r="BA44" s="317"/>
      <c r="BB44" s="308"/>
      <c r="BC44" s="317"/>
      <c r="BD44" s="320"/>
      <c r="BF44" s="702"/>
      <c r="BG44" s="691"/>
      <c r="BH44" s="691"/>
      <c r="BI44" s="691"/>
      <c r="BJ44" s="691"/>
      <c r="BK44" s="722"/>
      <c r="BL44" s="637"/>
    </row>
    <row r="45" spans="1:64" ht="18" customHeight="1">
      <c r="A45" s="295"/>
      <c r="B45" s="1455"/>
      <c r="C45" s="1377"/>
      <c r="D45" s="1377"/>
      <c r="E45" s="1377"/>
      <c r="F45" s="1377"/>
      <c r="G45" s="1377"/>
      <c r="H45" s="1377"/>
      <c r="I45" s="1377"/>
      <c r="J45" s="1377"/>
      <c r="K45" s="1377"/>
      <c r="L45" s="1377"/>
      <c r="M45" s="1377"/>
      <c r="N45" s="1377"/>
      <c r="O45" s="1377"/>
      <c r="P45" s="1377"/>
      <c r="Q45" s="1377"/>
      <c r="R45" s="1377"/>
      <c r="S45" s="1377"/>
      <c r="T45" s="1378"/>
      <c r="U45" s="306"/>
      <c r="V45" s="307"/>
      <c r="W45" s="306"/>
      <c r="X45" s="306"/>
      <c r="Y45" s="307"/>
      <c r="Z45" s="306"/>
      <c r="AA45" s="307"/>
      <c r="AB45" s="296"/>
      <c r="AC45" s="296"/>
      <c r="AD45" s="401"/>
      <c r="AE45" s="402"/>
      <c r="AF45" s="399"/>
      <c r="AG45" s="400"/>
      <c r="AH45" s="325"/>
      <c r="AI45" s="326"/>
      <c r="AJ45" s="312"/>
      <c r="AK45" s="389"/>
      <c r="AL45" s="325"/>
      <c r="AM45" s="326"/>
      <c r="AN45" s="354"/>
      <c r="AO45" s="355"/>
      <c r="AP45" s="354"/>
      <c r="AQ45" s="355"/>
      <c r="AR45" s="308"/>
      <c r="AS45" s="307"/>
      <c r="AT45" s="306"/>
      <c r="AU45" s="334"/>
      <c r="AV45" s="327"/>
      <c r="AW45" s="316"/>
      <c r="AX45" s="308"/>
      <c r="AY45" s="317"/>
      <c r="AZ45" s="308"/>
      <c r="BA45" s="317"/>
      <c r="BB45" s="308"/>
      <c r="BC45" s="317"/>
      <c r="BD45" s="320"/>
      <c r="BF45" s="702"/>
      <c r="BG45" s="691"/>
      <c r="BH45" s="691"/>
      <c r="BI45" s="691"/>
      <c r="BJ45" s="691"/>
      <c r="BK45" s="722"/>
      <c r="BL45" s="637"/>
    </row>
    <row r="46" spans="1:64" ht="18.75">
      <c r="A46" s="295"/>
      <c r="B46" s="1595" t="s">
        <v>317</v>
      </c>
      <c r="C46" s="1596"/>
      <c r="D46" s="1596"/>
      <c r="E46" s="1596"/>
      <c r="F46" s="1596"/>
      <c r="G46" s="1596"/>
      <c r="H46" s="1596"/>
      <c r="I46" s="1596"/>
      <c r="J46" s="1596"/>
      <c r="K46" s="1596"/>
      <c r="L46" s="1596"/>
      <c r="M46" s="1596"/>
      <c r="N46" s="1596"/>
      <c r="O46" s="1596"/>
      <c r="P46" s="1596"/>
      <c r="Q46" s="1596"/>
      <c r="R46" s="1596"/>
      <c r="S46" s="1596"/>
      <c r="T46" s="1597"/>
      <c r="U46" s="306"/>
      <c r="V46" s="306"/>
      <c r="W46" s="308"/>
      <c r="X46" s="306"/>
      <c r="Y46" s="307"/>
      <c r="Z46" s="308"/>
      <c r="AA46" s="307"/>
      <c r="AB46" s="306"/>
      <c r="AC46" s="306"/>
      <c r="AD46" s="308"/>
      <c r="AE46" s="307"/>
      <c r="AF46" s="308"/>
      <c r="AG46" s="306"/>
      <c r="AH46" s="310"/>
      <c r="AI46" s="311"/>
      <c r="AJ46" s="312"/>
      <c r="AK46" s="389"/>
      <c r="AL46" s="325"/>
      <c r="AM46" s="326"/>
      <c r="AN46" s="321"/>
      <c r="AO46" s="322"/>
      <c r="AP46" s="321"/>
      <c r="AQ46" s="322"/>
      <c r="AR46" s="321"/>
      <c r="AS46" s="322"/>
      <c r="AT46" s="306"/>
      <c r="AU46" s="334"/>
      <c r="AV46" s="327"/>
      <c r="AW46" s="316"/>
      <c r="AX46" s="308"/>
      <c r="AY46" s="317"/>
      <c r="AZ46" s="308"/>
      <c r="BA46" s="317"/>
      <c r="BB46" s="308"/>
      <c r="BC46" s="317"/>
      <c r="BD46" s="320"/>
      <c r="BF46" s="702"/>
      <c r="BG46" s="691"/>
      <c r="BH46" s="691"/>
      <c r="BI46" s="691"/>
      <c r="BJ46" s="691"/>
      <c r="BK46" s="722"/>
      <c r="BL46" s="637"/>
    </row>
    <row r="47" spans="1:64" ht="18.75" customHeight="1">
      <c r="A47" s="295" t="s">
        <v>387</v>
      </c>
      <c r="B47" s="1231" t="s">
        <v>353</v>
      </c>
      <c r="C47" s="1232"/>
      <c r="D47" s="1232"/>
      <c r="E47" s="1232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2"/>
      <c r="T47" s="1233"/>
      <c r="U47" s="306"/>
      <c r="V47" s="306"/>
      <c r="W47" s="308"/>
      <c r="X47" s="306"/>
      <c r="Y47" s="307"/>
      <c r="Z47" s="306"/>
      <c r="AA47" s="307"/>
      <c r="AB47" s="296"/>
      <c r="AC47" s="296"/>
      <c r="AD47" s="339"/>
      <c r="AE47" s="340"/>
      <c r="AF47" s="308"/>
      <c r="AG47" s="309"/>
      <c r="AH47" s="1250"/>
      <c r="AI47" s="1251"/>
      <c r="AJ47" s="312"/>
      <c r="AK47" s="389"/>
      <c r="AL47" s="1250"/>
      <c r="AM47" s="1251"/>
      <c r="AN47" s="1260"/>
      <c r="AO47" s="1261"/>
      <c r="AP47" s="1260"/>
      <c r="AQ47" s="1261"/>
      <c r="AR47" s="1260"/>
      <c r="AS47" s="1261"/>
      <c r="AT47" s="318"/>
      <c r="AU47" s="1259"/>
      <c r="AV47" s="1254"/>
      <c r="AW47" s="316"/>
      <c r="AX47" s="308"/>
      <c r="AY47" s="317"/>
      <c r="AZ47" s="308"/>
      <c r="BA47" s="317"/>
      <c r="BB47" s="308"/>
      <c r="BC47" s="317"/>
      <c r="BD47" s="320"/>
      <c r="BF47" s="702"/>
      <c r="BG47" s="691"/>
      <c r="BH47" s="691"/>
      <c r="BI47" s="691"/>
      <c r="BJ47" s="691"/>
      <c r="BK47" s="722"/>
      <c r="BL47" s="637"/>
    </row>
    <row r="48" spans="1:64" ht="18.75" customHeight="1">
      <c r="A48" s="295" t="s">
        <v>388</v>
      </c>
      <c r="B48" s="1455" t="s">
        <v>352</v>
      </c>
      <c r="C48" s="1377"/>
      <c r="D48" s="1377"/>
      <c r="E48" s="1377"/>
      <c r="F48" s="1377"/>
      <c r="G48" s="1377"/>
      <c r="H48" s="1377"/>
      <c r="I48" s="1377"/>
      <c r="J48" s="1377"/>
      <c r="K48" s="1377"/>
      <c r="L48" s="1377"/>
      <c r="M48" s="1377"/>
      <c r="N48" s="1377"/>
      <c r="O48" s="1377"/>
      <c r="P48" s="1377"/>
      <c r="Q48" s="1377"/>
      <c r="R48" s="1377"/>
      <c r="S48" s="1377"/>
      <c r="T48" s="1378"/>
      <c r="U48" s="306"/>
      <c r="V48" s="306"/>
      <c r="W48" s="308"/>
      <c r="X48" s="306"/>
      <c r="Y48" s="307"/>
      <c r="Z48" s="337"/>
      <c r="AA48" s="340"/>
      <c r="AB48" s="308"/>
      <c r="AC48" s="307"/>
      <c r="AD48" s="339"/>
      <c r="AE48" s="340"/>
      <c r="AF48" s="339"/>
      <c r="AG48" s="337"/>
      <c r="AH48" s="325"/>
      <c r="AI48" s="326"/>
      <c r="AJ48" s="312"/>
      <c r="AK48" s="341"/>
      <c r="AL48" s="325"/>
      <c r="AM48" s="326"/>
      <c r="AN48" s="308"/>
      <c r="AO48" s="307"/>
      <c r="AP48" s="308"/>
      <c r="AQ48" s="307"/>
      <c r="AR48" s="308"/>
      <c r="AS48" s="307"/>
      <c r="AT48" s="337"/>
      <c r="AU48" s="334"/>
      <c r="AV48" s="327"/>
      <c r="AW48" s="316"/>
      <c r="AX48" s="308"/>
      <c r="AY48" s="317"/>
      <c r="AZ48" s="308"/>
      <c r="BA48" s="317"/>
      <c r="BB48" s="308"/>
      <c r="BC48" s="317"/>
      <c r="BD48" s="320"/>
      <c r="BF48" s="702"/>
      <c r="BG48" s="691"/>
      <c r="BH48" s="691"/>
      <c r="BI48" s="691"/>
      <c r="BJ48" s="691"/>
      <c r="BK48" s="722"/>
      <c r="BL48" s="637"/>
    </row>
    <row r="49" spans="1:64" ht="18.75">
      <c r="A49" s="295"/>
      <c r="B49" s="1457"/>
      <c r="C49" s="1366"/>
      <c r="D49" s="1366"/>
      <c r="E49" s="1366"/>
      <c r="F49" s="1366"/>
      <c r="G49" s="1366"/>
      <c r="H49" s="1366"/>
      <c r="I49" s="1366"/>
      <c r="J49" s="1366"/>
      <c r="K49" s="1366"/>
      <c r="L49" s="1366"/>
      <c r="M49" s="1366"/>
      <c r="N49" s="1366"/>
      <c r="O49" s="1366"/>
      <c r="P49" s="1366"/>
      <c r="Q49" s="1366"/>
      <c r="R49" s="1366"/>
      <c r="S49" s="1366"/>
      <c r="T49" s="1367"/>
      <c r="U49" s="306"/>
      <c r="V49" s="306"/>
      <c r="W49" s="308"/>
      <c r="X49" s="306"/>
      <c r="Y49" s="307"/>
      <c r="Z49" s="337"/>
      <c r="AA49" s="340"/>
      <c r="AB49" s="384"/>
      <c r="AC49" s="384"/>
      <c r="AD49" s="339"/>
      <c r="AE49" s="340"/>
      <c r="AF49" s="339"/>
      <c r="AG49" s="337"/>
      <c r="AH49" s="325"/>
      <c r="AI49" s="326"/>
      <c r="AJ49" s="312"/>
      <c r="AK49" s="341"/>
      <c r="AL49" s="325"/>
      <c r="AM49" s="326"/>
      <c r="AN49" s="308"/>
      <c r="AO49" s="307"/>
      <c r="AP49" s="308"/>
      <c r="AQ49" s="307"/>
      <c r="AR49" s="308"/>
      <c r="AS49" s="307"/>
      <c r="AT49" s="337"/>
      <c r="AU49" s="334"/>
      <c r="AV49" s="327"/>
      <c r="AW49" s="316"/>
      <c r="AX49" s="308"/>
      <c r="AY49" s="317"/>
      <c r="AZ49" s="308"/>
      <c r="BA49" s="317"/>
      <c r="BB49" s="308"/>
      <c r="BC49" s="317"/>
      <c r="BD49" s="320"/>
      <c r="BF49" s="702"/>
      <c r="BG49" s="691"/>
      <c r="BH49" s="691"/>
      <c r="BI49" s="691"/>
      <c r="BJ49" s="691"/>
      <c r="BK49" s="722"/>
      <c r="BL49" s="637"/>
    </row>
    <row r="50" spans="1:64" ht="18.75">
      <c r="A50" s="295"/>
      <c r="B50" s="1595" t="s">
        <v>317</v>
      </c>
      <c r="C50" s="1596"/>
      <c r="D50" s="1596"/>
      <c r="E50" s="1596"/>
      <c r="F50" s="1596"/>
      <c r="G50" s="1596"/>
      <c r="H50" s="1596"/>
      <c r="I50" s="1596"/>
      <c r="J50" s="1596"/>
      <c r="K50" s="1596"/>
      <c r="L50" s="1596"/>
      <c r="M50" s="1596"/>
      <c r="N50" s="1596"/>
      <c r="O50" s="1596"/>
      <c r="P50" s="1596"/>
      <c r="Q50" s="1596"/>
      <c r="R50" s="1596"/>
      <c r="S50" s="1596"/>
      <c r="T50" s="1597"/>
      <c r="U50" s="306"/>
      <c r="V50" s="306"/>
      <c r="W50" s="308"/>
      <c r="X50" s="306"/>
      <c r="Y50" s="307"/>
      <c r="Z50" s="308"/>
      <c r="AA50" s="307"/>
      <c r="AB50" s="306"/>
      <c r="AC50" s="306"/>
      <c r="AD50" s="308"/>
      <c r="AE50" s="307"/>
      <c r="AF50" s="308"/>
      <c r="AG50" s="306"/>
      <c r="AH50" s="310"/>
      <c r="AI50" s="311"/>
      <c r="AJ50" s="312"/>
      <c r="AK50" s="389"/>
      <c r="AL50" s="325"/>
      <c r="AM50" s="326"/>
      <c r="AN50" s="321"/>
      <c r="AO50" s="322"/>
      <c r="AP50" s="321"/>
      <c r="AQ50" s="322"/>
      <c r="AR50" s="321"/>
      <c r="AS50" s="322"/>
      <c r="AT50" s="306"/>
      <c r="AU50" s="334"/>
      <c r="AV50" s="327"/>
      <c r="AW50" s="316"/>
      <c r="AX50" s="308"/>
      <c r="AY50" s="317"/>
      <c r="AZ50" s="308"/>
      <c r="BA50" s="317"/>
      <c r="BB50" s="308"/>
      <c r="BC50" s="317"/>
      <c r="BD50" s="320"/>
      <c r="BF50" s="702"/>
      <c r="BG50" s="691"/>
      <c r="BH50" s="691"/>
      <c r="BI50" s="691"/>
      <c r="BJ50" s="691"/>
      <c r="BK50" s="722"/>
      <c r="BL50" s="637"/>
    </row>
    <row r="51" spans="1:64" ht="18.75" customHeight="1">
      <c r="A51" s="295" t="s">
        <v>390</v>
      </c>
      <c r="B51" s="1598" t="s">
        <v>351</v>
      </c>
      <c r="C51" s="1599"/>
      <c r="D51" s="1599"/>
      <c r="E51" s="1599"/>
      <c r="F51" s="1599"/>
      <c r="G51" s="1599"/>
      <c r="H51" s="1599"/>
      <c r="I51" s="1599"/>
      <c r="J51" s="1599"/>
      <c r="K51" s="1599"/>
      <c r="L51" s="1599"/>
      <c r="M51" s="1599"/>
      <c r="N51" s="1599"/>
      <c r="O51" s="1599"/>
      <c r="P51" s="1599"/>
      <c r="Q51" s="1599"/>
      <c r="R51" s="1599"/>
      <c r="S51" s="1599"/>
      <c r="T51" s="1600"/>
      <c r="U51" s="306"/>
      <c r="V51" s="306"/>
      <c r="W51" s="308"/>
      <c r="X51" s="306"/>
      <c r="Y51" s="307"/>
      <c r="Z51" s="339"/>
      <c r="AA51" s="340"/>
      <c r="AB51" s="337"/>
      <c r="AC51" s="337"/>
      <c r="AD51" s="401"/>
      <c r="AE51" s="402"/>
      <c r="AF51" s="403"/>
      <c r="AG51" s="404"/>
      <c r="AH51" s="1250"/>
      <c r="AI51" s="1251"/>
      <c r="AJ51" s="312"/>
      <c r="AK51" s="389"/>
      <c r="AL51" s="1250"/>
      <c r="AM51" s="1251"/>
      <c r="AN51" s="1260"/>
      <c r="AO51" s="1261"/>
      <c r="AP51" s="1260"/>
      <c r="AQ51" s="1261"/>
      <c r="AR51" s="1260"/>
      <c r="AS51" s="1261"/>
      <c r="AT51" s="337"/>
      <c r="AU51" s="1259"/>
      <c r="AV51" s="1254"/>
      <c r="AW51" s="316"/>
      <c r="AX51" s="357"/>
      <c r="AY51" s="317"/>
      <c r="AZ51" s="357"/>
      <c r="BA51" s="317"/>
      <c r="BB51" s="357"/>
      <c r="BC51" s="317"/>
      <c r="BD51" s="356"/>
      <c r="BF51" s="702"/>
      <c r="BG51" s="691"/>
      <c r="BH51" s="691"/>
      <c r="BI51" s="691"/>
      <c r="BJ51" s="691"/>
      <c r="BK51" s="722"/>
      <c r="BL51" s="637"/>
    </row>
    <row r="52" spans="1:64" ht="18.75" customHeight="1">
      <c r="A52" s="295" t="s">
        <v>391</v>
      </c>
      <c r="B52" s="1455" t="s">
        <v>350</v>
      </c>
      <c r="C52" s="1377"/>
      <c r="D52" s="1377"/>
      <c r="E52" s="1377"/>
      <c r="F52" s="1377"/>
      <c r="G52" s="1377"/>
      <c r="H52" s="1377"/>
      <c r="I52" s="1377"/>
      <c r="J52" s="1377"/>
      <c r="K52" s="1377"/>
      <c r="L52" s="1377"/>
      <c r="M52" s="1377"/>
      <c r="N52" s="1377"/>
      <c r="O52" s="1377"/>
      <c r="P52" s="1377"/>
      <c r="Q52" s="1377"/>
      <c r="R52" s="1377"/>
      <c r="S52" s="1377"/>
      <c r="T52" s="1378"/>
      <c r="U52" s="306"/>
      <c r="V52" s="306"/>
      <c r="W52" s="308"/>
      <c r="X52" s="306"/>
      <c r="Y52" s="307"/>
      <c r="Z52" s="337"/>
      <c r="AA52" s="340"/>
      <c r="AB52" s="337"/>
      <c r="AC52" s="337"/>
      <c r="AD52" s="401"/>
      <c r="AE52" s="402"/>
      <c r="AF52" s="403"/>
      <c r="AG52" s="404"/>
      <c r="AH52" s="310"/>
      <c r="AI52" s="311"/>
      <c r="AJ52" s="312"/>
      <c r="AK52" s="341"/>
      <c r="AL52" s="325"/>
      <c r="AM52" s="326"/>
      <c r="AN52" s="308"/>
      <c r="AO52" s="307"/>
      <c r="AP52" s="308"/>
      <c r="AQ52" s="307"/>
      <c r="AR52" s="308"/>
      <c r="AS52" s="307"/>
      <c r="AT52" s="337"/>
      <c r="AU52" s="334"/>
      <c r="AV52" s="327"/>
      <c r="AW52" s="342"/>
      <c r="AX52" s="517"/>
      <c r="AY52" s="343"/>
      <c r="AZ52" s="517"/>
      <c r="BA52" s="343"/>
      <c r="BB52" s="517"/>
      <c r="BC52" s="343"/>
      <c r="BD52" s="519"/>
      <c r="BF52" s="702"/>
      <c r="BG52" s="691"/>
      <c r="BH52" s="691"/>
      <c r="BI52" s="691"/>
      <c r="BJ52" s="691"/>
      <c r="BK52" s="722"/>
      <c r="BL52" s="637"/>
    </row>
    <row r="53" spans="1:64" ht="18.75">
      <c r="A53" s="295"/>
      <c r="B53" s="1309"/>
      <c r="C53" s="1013"/>
      <c r="D53" s="1013"/>
      <c r="E53" s="1013"/>
      <c r="F53" s="1013"/>
      <c r="G53" s="1013"/>
      <c r="H53" s="1013"/>
      <c r="I53" s="1013"/>
      <c r="J53" s="1013"/>
      <c r="K53" s="1013"/>
      <c r="L53" s="1013"/>
      <c r="M53" s="1013"/>
      <c r="N53" s="1013"/>
      <c r="O53" s="1013"/>
      <c r="P53" s="1013"/>
      <c r="Q53" s="1013"/>
      <c r="R53" s="1013"/>
      <c r="S53" s="1013"/>
      <c r="T53" s="1014"/>
      <c r="U53" s="306"/>
      <c r="V53" s="306"/>
      <c r="W53" s="308"/>
      <c r="X53" s="306"/>
      <c r="Y53" s="307"/>
      <c r="Z53" s="308"/>
      <c r="AA53" s="307"/>
      <c r="AB53" s="306"/>
      <c r="AC53" s="306"/>
      <c r="AD53" s="308"/>
      <c r="AE53" s="307"/>
      <c r="AF53" s="308"/>
      <c r="AG53" s="306"/>
      <c r="AH53" s="310"/>
      <c r="AI53" s="311"/>
      <c r="AJ53" s="312"/>
      <c r="AK53" s="389"/>
      <c r="AL53" s="325"/>
      <c r="AM53" s="326"/>
      <c r="AN53" s="321"/>
      <c r="AO53" s="322"/>
      <c r="AP53" s="321"/>
      <c r="AQ53" s="322"/>
      <c r="AR53" s="321"/>
      <c r="AS53" s="322"/>
      <c r="AT53" s="306"/>
      <c r="AU53" s="334"/>
      <c r="AV53" s="327"/>
      <c r="AW53" s="316"/>
      <c r="AX53" s="308"/>
      <c r="AY53" s="317"/>
      <c r="AZ53" s="308"/>
      <c r="BA53" s="317"/>
      <c r="BB53" s="308"/>
      <c r="BC53" s="317"/>
      <c r="BD53" s="320"/>
      <c r="BF53" s="702"/>
      <c r="BG53" s="691"/>
      <c r="BH53" s="691"/>
      <c r="BI53" s="691"/>
      <c r="BJ53" s="691"/>
      <c r="BK53" s="722"/>
      <c r="BL53" s="637"/>
    </row>
    <row r="54" spans="1:64" ht="18.75">
      <c r="A54" s="295"/>
      <c r="B54" s="1569" t="s">
        <v>317</v>
      </c>
      <c r="C54" s="1570"/>
      <c r="D54" s="1570"/>
      <c r="E54" s="1570"/>
      <c r="F54" s="1570"/>
      <c r="G54" s="1570"/>
      <c r="H54" s="1570"/>
      <c r="I54" s="1570"/>
      <c r="J54" s="1570"/>
      <c r="K54" s="1570"/>
      <c r="L54" s="1570"/>
      <c r="M54" s="1570"/>
      <c r="N54" s="1570"/>
      <c r="O54" s="1570"/>
      <c r="P54" s="1570"/>
      <c r="Q54" s="1570"/>
      <c r="R54" s="1570"/>
      <c r="S54" s="1570"/>
      <c r="T54" s="1571"/>
      <c r="U54" s="306"/>
      <c r="V54" s="306"/>
      <c r="W54" s="308"/>
      <c r="X54" s="306"/>
      <c r="Y54" s="307"/>
      <c r="Z54" s="308"/>
      <c r="AA54" s="307"/>
      <c r="AB54" s="306"/>
      <c r="AC54" s="306"/>
      <c r="AD54" s="308"/>
      <c r="AE54" s="307"/>
      <c r="AF54" s="308"/>
      <c r="AG54" s="306"/>
      <c r="AH54" s="1250"/>
      <c r="AI54" s="1251"/>
      <c r="AJ54" s="1255"/>
      <c r="AK54" s="1551"/>
      <c r="AL54" s="1250"/>
      <c r="AM54" s="1251"/>
      <c r="AN54" s="321"/>
      <c r="AO54" s="322"/>
      <c r="AP54" s="321"/>
      <c r="AQ54" s="322"/>
      <c r="AR54" s="321"/>
      <c r="AS54" s="322"/>
      <c r="AT54" s="306"/>
      <c r="AU54" s="1259"/>
      <c r="AV54" s="1254"/>
      <c r="AW54" s="316"/>
      <c r="AX54" s="308"/>
      <c r="AY54" s="317"/>
      <c r="AZ54" s="308"/>
      <c r="BA54" s="317"/>
      <c r="BB54" s="308"/>
      <c r="BC54" s="317"/>
      <c r="BD54" s="320"/>
      <c r="BF54" s="702"/>
      <c r="BG54" s="691"/>
      <c r="BH54" s="691"/>
      <c r="BI54" s="691"/>
      <c r="BJ54" s="691"/>
      <c r="BK54" s="722"/>
      <c r="BL54" s="637"/>
    </row>
    <row r="55" spans="1:64" ht="18.75" customHeight="1">
      <c r="A55" s="295" t="s">
        <v>393</v>
      </c>
      <c r="B55" s="1455" t="s">
        <v>349</v>
      </c>
      <c r="C55" s="1377"/>
      <c r="D55" s="1377"/>
      <c r="E55" s="1377"/>
      <c r="F55" s="1377"/>
      <c r="G55" s="1377"/>
      <c r="H55" s="1377"/>
      <c r="I55" s="1377"/>
      <c r="J55" s="1377"/>
      <c r="K55" s="1377"/>
      <c r="L55" s="1377"/>
      <c r="M55" s="1377"/>
      <c r="N55" s="1377"/>
      <c r="O55" s="1377"/>
      <c r="P55" s="1377"/>
      <c r="Q55" s="1377"/>
      <c r="R55" s="1377"/>
      <c r="S55" s="1377"/>
      <c r="T55" s="1378"/>
      <c r="U55" s="306"/>
      <c r="V55" s="306"/>
      <c r="W55" s="308"/>
      <c r="X55" s="306"/>
      <c r="Y55" s="307"/>
      <c r="Z55" s="306"/>
      <c r="AA55" s="307"/>
      <c r="AB55" s="296"/>
      <c r="AC55" s="296"/>
      <c r="AD55" s="308"/>
      <c r="AE55" s="307"/>
      <c r="AF55" s="308"/>
      <c r="AG55" s="309"/>
      <c r="AH55" s="1250"/>
      <c r="AI55" s="1251"/>
      <c r="AJ55" s="1255"/>
      <c r="AK55" s="1551"/>
      <c r="AL55" s="1250"/>
      <c r="AM55" s="1251"/>
      <c r="AN55" s="1329"/>
      <c r="AO55" s="1330"/>
      <c r="AP55" s="1329"/>
      <c r="AQ55" s="1330"/>
      <c r="AR55" s="1329"/>
      <c r="AS55" s="1330"/>
      <c r="AT55" s="318"/>
      <c r="AU55" s="1259"/>
      <c r="AV55" s="1254"/>
      <c r="AW55" s="316"/>
      <c r="AX55" s="308"/>
      <c r="AY55" s="317"/>
      <c r="AZ55" s="308"/>
      <c r="BA55" s="317"/>
      <c r="BB55" s="308"/>
      <c r="BC55" s="317"/>
      <c r="BD55" s="320"/>
      <c r="BF55" s="702"/>
      <c r="BG55" s="691"/>
      <c r="BH55" s="691"/>
      <c r="BI55" s="691"/>
      <c r="BJ55" s="691"/>
      <c r="BK55" s="722"/>
      <c r="BL55" s="637"/>
    </row>
    <row r="56" spans="1:64" ht="18.75" customHeight="1">
      <c r="A56" s="295" t="s">
        <v>394</v>
      </c>
      <c r="B56" s="1573" t="s">
        <v>348</v>
      </c>
      <c r="C56" s="1574"/>
      <c r="D56" s="1574"/>
      <c r="E56" s="1574"/>
      <c r="F56" s="1574"/>
      <c r="G56" s="1574"/>
      <c r="H56" s="1574"/>
      <c r="I56" s="1574"/>
      <c r="J56" s="1574"/>
      <c r="K56" s="1574"/>
      <c r="L56" s="1574"/>
      <c r="M56" s="1574"/>
      <c r="N56" s="1574"/>
      <c r="O56" s="1574"/>
      <c r="P56" s="1574"/>
      <c r="Q56" s="1574"/>
      <c r="R56" s="1574"/>
      <c r="S56" s="1574"/>
      <c r="T56" s="1575"/>
      <c r="U56" s="306"/>
      <c r="V56" s="306"/>
      <c r="W56" s="308"/>
      <c r="X56" s="306"/>
      <c r="Y56" s="307"/>
      <c r="Z56" s="337"/>
      <c r="AA56" s="340"/>
      <c r="AB56" s="337"/>
      <c r="AC56" s="337"/>
      <c r="AD56" s="401"/>
      <c r="AE56" s="402"/>
      <c r="AF56" s="403"/>
      <c r="AG56" s="404"/>
      <c r="AH56" s="1250"/>
      <c r="AI56" s="1251"/>
      <c r="AJ56" s="1255"/>
      <c r="AK56" s="1551"/>
      <c r="AL56" s="1250"/>
      <c r="AM56" s="1251"/>
      <c r="AN56" s="308"/>
      <c r="AO56" s="307"/>
      <c r="AP56" s="308"/>
      <c r="AQ56" s="307"/>
      <c r="AR56" s="308"/>
      <c r="AS56" s="307"/>
      <c r="AT56" s="337"/>
      <c r="AU56" s="1259"/>
      <c r="AV56" s="1254"/>
      <c r="AW56" s="342"/>
      <c r="AX56" s="517"/>
      <c r="AY56" s="343"/>
      <c r="AZ56" s="517"/>
      <c r="BA56" s="343"/>
      <c r="BB56" s="517"/>
      <c r="BC56" s="343"/>
      <c r="BD56" s="519"/>
      <c r="BF56" s="702"/>
      <c r="BG56" s="691"/>
      <c r="BH56" s="691"/>
      <c r="BI56" s="691"/>
      <c r="BJ56" s="691"/>
      <c r="BK56" s="722"/>
      <c r="BL56" s="637"/>
    </row>
    <row r="57" spans="1:64" ht="18.75">
      <c r="A57" s="295"/>
      <c r="B57" s="1455"/>
      <c r="C57" s="1377"/>
      <c r="D57" s="1377"/>
      <c r="E57" s="1377"/>
      <c r="F57" s="1377"/>
      <c r="G57" s="1377"/>
      <c r="H57" s="1377"/>
      <c r="I57" s="1377"/>
      <c r="J57" s="1377"/>
      <c r="K57" s="1377"/>
      <c r="L57" s="1377"/>
      <c r="M57" s="1377"/>
      <c r="N57" s="1377"/>
      <c r="O57" s="1377"/>
      <c r="P57" s="1377"/>
      <c r="Q57" s="1377"/>
      <c r="R57" s="1377"/>
      <c r="S57" s="1377"/>
      <c r="T57" s="1378"/>
      <c r="U57" s="306"/>
      <c r="V57" s="306"/>
      <c r="W57" s="308"/>
      <c r="X57" s="306"/>
      <c r="Y57" s="307"/>
      <c r="Z57" s="337"/>
      <c r="AA57" s="340"/>
      <c r="AB57" s="337"/>
      <c r="AC57" s="337"/>
      <c r="AD57" s="401"/>
      <c r="AE57" s="402"/>
      <c r="AF57" s="403"/>
      <c r="AG57" s="404"/>
      <c r="AH57" s="1250"/>
      <c r="AI57" s="1251"/>
      <c r="AJ57" s="1255"/>
      <c r="AK57" s="1551"/>
      <c r="AL57" s="1250"/>
      <c r="AM57" s="1251"/>
      <c r="AN57" s="308"/>
      <c r="AO57" s="307"/>
      <c r="AP57" s="308"/>
      <c r="AQ57" s="307"/>
      <c r="AR57" s="308"/>
      <c r="AS57" s="307"/>
      <c r="AT57" s="337"/>
      <c r="AU57" s="1259"/>
      <c r="AV57" s="1254"/>
      <c r="AW57" s="342"/>
      <c r="AX57" s="517"/>
      <c r="AY57" s="343"/>
      <c r="AZ57" s="517"/>
      <c r="BA57" s="343"/>
      <c r="BB57" s="517"/>
      <c r="BC57" s="343"/>
      <c r="BD57" s="519"/>
      <c r="BF57" s="702"/>
      <c r="BG57" s="691"/>
      <c r="BH57" s="691"/>
      <c r="BI57" s="691"/>
      <c r="BJ57" s="691"/>
      <c r="BK57" s="722"/>
      <c r="BL57" s="637"/>
    </row>
    <row r="58" spans="1:64" ht="18.75">
      <c r="A58" s="295"/>
      <c r="B58" s="1569" t="s">
        <v>317</v>
      </c>
      <c r="C58" s="1570"/>
      <c r="D58" s="1570"/>
      <c r="E58" s="1570"/>
      <c r="F58" s="1570"/>
      <c r="G58" s="1570"/>
      <c r="H58" s="1570"/>
      <c r="I58" s="1570"/>
      <c r="J58" s="1570"/>
      <c r="K58" s="1570"/>
      <c r="L58" s="1570"/>
      <c r="M58" s="1570"/>
      <c r="N58" s="1570"/>
      <c r="O58" s="1570"/>
      <c r="P58" s="1570"/>
      <c r="Q58" s="1570"/>
      <c r="R58" s="1570"/>
      <c r="S58" s="1570"/>
      <c r="T58" s="1571"/>
      <c r="U58" s="306"/>
      <c r="V58" s="306"/>
      <c r="W58" s="308"/>
      <c r="X58" s="306"/>
      <c r="Y58" s="307"/>
      <c r="Z58" s="306"/>
      <c r="AA58" s="382"/>
      <c r="AB58" s="383"/>
      <c r="AC58" s="383"/>
      <c r="AD58" s="308"/>
      <c r="AE58" s="306"/>
      <c r="AF58" s="308"/>
      <c r="AG58" s="307"/>
      <c r="AH58" s="1250"/>
      <c r="AI58" s="1251"/>
      <c r="AJ58" s="1255"/>
      <c r="AK58" s="1551"/>
      <c r="AL58" s="1250"/>
      <c r="AM58" s="1251"/>
      <c r="AN58" s="1572"/>
      <c r="AO58" s="1572"/>
      <c r="AP58" s="1572"/>
      <c r="AQ58" s="1572"/>
      <c r="AR58" s="1572"/>
      <c r="AS58" s="1572"/>
      <c r="AT58" s="339"/>
      <c r="AU58" s="1259"/>
      <c r="AV58" s="1254"/>
      <c r="AW58" s="721"/>
      <c r="AX58" s="720"/>
      <c r="AY58" s="719"/>
      <c r="AZ58" s="720"/>
      <c r="BA58" s="719"/>
      <c r="BB58" s="720"/>
      <c r="BC58" s="719"/>
      <c r="BD58" s="347"/>
      <c r="BE58" s="278"/>
      <c r="BF58" s="702"/>
      <c r="BG58" s="637"/>
      <c r="BH58" s="637"/>
      <c r="BI58" s="691"/>
      <c r="BJ58" s="691"/>
      <c r="BK58" s="637"/>
      <c r="BL58" s="637"/>
    </row>
    <row r="59" spans="1:64" ht="18.75" customHeight="1">
      <c r="A59" s="295" t="s">
        <v>396</v>
      </c>
      <c r="B59" s="1231" t="s">
        <v>347</v>
      </c>
      <c r="C59" s="1232"/>
      <c r="D59" s="1232"/>
      <c r="E59" s="1232"/>
      <c r="F59" s="1232"/>
      <c r="G59" s="1232"/>
      <c r="H59" s="1232"/>
      <c r="I59" s="1232"/>
      <c r="J59" s="1232"/>
      <c r="K59" s="1232"/>
      <c r="L59" s="1232"/>
      <c r="M59" s="1232"/>
      <c r="N59" s="1232"/>
      <c r="O59" s="1232"/>
      <c r="P59" s="1232"/>
      <c r="Q59" s="1232"/>
      <c r="R59" s="1232"/>
      <c r="S59" s="1232"/>
      <c r="T59" s="1233"/>
      <c r="U59" s="306"/>
      <c r="V59" s="307"/>
      <c r="W59" s="306"/>
      <c r="X59" s="306"/>
      <c r="Y59" s="307"/>
      <c r="Z59" s="306"/>
      <c r="AA59" s="382"/>
      <c r="AB59" s="383"/>
      <c r="AC59" s="382"/>
      <c r="AD59" s="306"/>
      <c r="AE59" s="306"/>
      <c r="AF59" s="308"/>
      <c r="AG59" s="307"/>
      <c r="AH59" s="1250"/>
      <c r="AI59" s="1251"/>
      <c r="AJ59" s="1255"/>
      <c r="AK59" s="1551"/>
      <c r="AL59" s="1250"/>
      <c r="AM59" s="1251"/>
      <c r="AN59" s="1572"/>
      <c r="AO59" s="1572"/>
      <c r="AP59" s="1572"/>
      <c r="AQ59" s="1572"/>
      <c r="AR59" s="1572"/>
      <c r="AS59" s="1572"/>
      <c r="AT59" s="339"/>
      <c r="AU59" s="1259"/>
      <c r="AV59" s="1254"/>
      <c r="AW59" s="721"/>
      <c r="AX59" s="720"/>
      <c r="AY59" s="719"/>
      <c r="AZ59" s="720"/>
      <c r="BA59" s="719"/>
      <c r="BB59" s="720"/>
      <c r="BC59" s="719"/>
      <c r="BD59" s="347"/>
      <c r="BE59" s="278"/>
      <c r="BF59" s="702"/>
      <c r="BG59" s="637"/>
      <c r="BH59" s="637"/>
      <c r="BI59" s="691"/>
      <c r="BJ59" s="691"/>
      <c r="BK59" s="637"/>
      <c r="BL59" s="637"/>
    </row>
    <row r="60" spans="1:64" ht="18.75">
      <c r="A60" s="295" t="s">
        <v>397</v>
      </c>
      <c r="B60" s="1640" t="s">
        <v>346</v>
      </c>
      <c r="C60" s="1641"/>
      <c r="D60" s="1641"/>
      <c r="E60" s="1641"/>
      <c r="F60" s="1641"/>
      <c r="G60" s="1641"/>
      <c r="H60" s="1641"/>
      <c r="I60" s="1641"/>
      <c r="J60" s="1641"/>
      <c r="K60" s="1641"/>
      <c r="L60" s="1641"/>
      <c r="M60" s="1641"/>
      <c r="N60" s="1641"/>
      <c r="O60" s="1641"/>
      <c r="P60" s="1641"/>
      <c r="Q60" s="1641"/>
      <c r="R60" s="1641"/>
      <c r="S60" s="1641"/>
      <c r="T60" s="1642"/>
      <c r="U60" s="306"/>
      <c r="V60" s="307"/>
      <c r="W60" s="306"/>
      <c r="X60" s="306"/>
      <c r="Y60" s="307"/>
      <c r="Z60" s="306"/>
      <c r="AA60" s="382"/>
      <c r="AB60" s="383"/>
      <c r="AC60" s="382"/>
      <c r="AD60" s="306"/>
      <c r="AE60" s="306"/>
      <c r="AF60" s="308"/>
      <c r="AG60" s="307"/>
      <c r="AH60" s="1250"/>
      <c r="AI60" s="1251"/>
      <c r="AJ60" s="1255"/>
      <c r="AK60" s="1551"/>
      <c r="AL60" s="1250"/>
      <c r="AM60" s="1251"/>
      <c r="AN60" s="1286"/>
      <c r="AO60" s="1286"/>
      <c r="AP60" s="1286"/>
      <c r="AQ60" s="1286"/>
      <c r="AR60" s="1286"/>
      <c r="AS60" s="1286"/>
      <c r="AT60" s="308"/>
      <c r="AU60" s="1259"/>
      <c r="AV60" s="1254"/>
      <c r="AW60" s="721"/>
      <c r="AX60" s="720"/>
      <c r="AY60" s="719"/>
      <c r="AZ60" s="720"/>
      <c r="BA60" s="719"/>
      <c r="BB60" s="720"/>
      <c r="BC60" s="719"/>
      <c r="BD60" s="347"/>
      <c r="BE60" s="278"/>
      <c r="BF60" s="702"/>
      <c r="BG60" s="637"/>
      <c r="BH60" s="637"/>
      <c r="BI60" s="691"/>
      <c r="BJ60" s="691"/>
      <c r="BK60" s="637"/>
      <c r="BL60" s="637"/>
    </row>
    <row r="61" spans="1:64" ht="18.75">
      <c r="A61" s="295"/>
      <c r="B61" s="1455"/>
      <c r="C61" s="1377"/>
      <c r="D61" s="1377"/>
      <c r="E61" s="1377"/>
      <c r="F61" s="1377"/>
      <c r="G61" s="1377"/>
      <c r="H61" s="1377"/>
      <c r="I61" s="1377"/>
      <c r="J61" s="1377"/>
      <c r="K61" s="1377"/>
      <c r="L61" s="1377"/>
      <c r="M61" s="1377"/>
      <c r="N61" s="1377"/>
      <c r="O61" s="1377"/>
      <c r="P61" s="1377"/>
      <c r="Q61" s="1377"/>
      <c r="R61" s="1377"/>
      <c r="S61" s="1377"/>
      <c r="T61" s="1378"/>
      <c r="U61" s="306"/>
      <c r="V61" s="307"/>
      <c r="W61" s="306"/>
      <c r="X61" s="306"/>
      <c r="Y61" s="307"/>
      <c r="Z61" s="306"/>
      <c r="AA61" s="382"/>
      <c r="AB61" s="383"/>
      <c r="AC61" s="382"/>
      <c r="AD61" s="306"/>
      <c r="AE61" s="306"/>
      <c r="AF61" s="308"/>
      <c r="AG61" s="307"/>
      <c r="AH61" s="1250"/>
      <c r="AI61" s="1251"/>
      <c r="AJ61" s="1255"/>
      <c r="AK61" s="1551"/>
      <c r="AL61" s="1250"/>
      <c r="AM61" s="1251"/>
      <c r="AN61" s="1286"/>
      <c r="AO61" s="1286"/>
      <c r="AP61" s="1286"/>
      <c r="AQ61" s="1286"/>
      <c r="AR61" s="1286"/>
      <c r="AS61" s="1286"/>
      <c r="AT61" s="308"/>
      <c r="AU61" s="1259"/>
      <c r="AV61" s="1254"/>
      <c r="AW61" s="721"/>
      <c r="AX61" s="720"/>
      <c r="AY61" s="719"/>
      <c r="AZ61" s="720"/>
      <c r="BA61" s="719"/>
      <c r="BB61" s="720"/>
      <c r="BC61" s="719"/>
      <c r="BD61" s="347"/>
      <c r="BE61" s="278"/>
      <c r="BF61" s="702"/>
      <c r="BG61" s="637"/>
      <c r="BH61" s="637"/>
      <c r="BI61" s="691"/>
      <c r="BJ61" s="691"/>
      <c r="BK61" s="637"/>
      <c r="BL61" s="637"/>
    </row>
    <row r="62" spans="1:64" ht="18.75">
      <c r="A62" s="295"/>
      <c r="B62" s="1569" t="s">
        <v>317</v>
      </c>
      <c r="C62" s="1570"/>
      <c r="D62" s="1570"/>
      <c r="E62" s="1570"/>
      <c r="F62" s="1570"/>
      <c r="G62" s="1570"/>
      <c r="H62" s="1570"/>
      <c r="I62" s="1570"/>
      <c r="J62" s="1570"/>
      <c r="K62" s="1570"/>
      <c r="L62" s="1570"/>
      <c r="M62" s="1570"/>
      <c r="N62" s="1570"/>
      <c r="O62" s="1570"/>
      <c r="P62" s="1570"/>
      <c r="Q62" s="1570"/>
      <c r="R62" s="1570"/>
      <c r="S62" s="1570"/>
      <c r="T62" s="1571"/>
      <c r="U62" s="306"/>
      <c r="V62" s="307"/>
      <c r="W62" s="306"/>
      <c r="X62" s="306"/>
      <c r="Y62" s="307"/>
      <c r="Z62" s="306"/>
      <c r="AA62" s="382"/>
      <c r="AB62" s="383"/>
      <c r="AC62" s="382"/>
      <c r="AD62" s="306"/>
      <c r="AE62" s="306"/>
      <c r="AF62" s="339"/>
      <c r="AG62" s="337"/>
      <c r="AH62" s="1250"/>
      <c r="AI62" s="1251"/>
      <c r="AJ62" s="312"/>
      <c r="AK62" s="389"/>
      <c r="AL62" s="1250"/>
      <c r="AM62" s="1251"/>
      <c r="AN62" s="1286"/>
      <c r="AO62" s="1286"/>
      <c r="AP62" s="1286"/>
      <c r="AQ62" s="1286"/>
      <c r="AR62" s="1286"/>
      <c r="AS62" s="1286"/>
      <c r="AT62" s="308"/>
      <c r="AU62" s="1259"/>
      <c r="AV62" s="1254"/>
      <c r="AW62" s="652"/>
      <c r="AX62" s="651"/>
      <c r="AY62" s="650"/>
      <c r="AZ62" s="651"/>
      <c r="BA62" s="650"/>
      <c r="BB62" s="651"/>
      <c r="BC62" s="650"/>
      <c r="BD62" s="320"/>
      <c r="BE62" s="278"/>
      <c r="BF62" s="702"/>
      <c r="BG62" s="637"/>
      <c r="BH62" s="637"/>
      <c r="BI62" s="691"/>
      <c r="BJ62" s="691"/>
      <c r="BK62" s="706"/>
      <c r="BL62" s="637"/>
    </row>
    <row r="63" spans="1:64" ht="18.75" customHeight="1">
      <c r="A63" s="295" t="s">
        <v>399</v>
      </c>
      <c r="B63" s="1455" t="s">
        <v>345</v>
      </c>
      <c r="C63" s="1377"/>
      <c r="D63" s="1377"/>
      <c r="E63" s="1377"/>
      <c r="F63" s="1377"/>
      <c r="G63" s="1377"/>
      <c r="H63" s="1377"/>
      <c r="I63" s="1377"/>
      <c r="J63" s="1377"/>
      <c r="K63" s="1377"/>
      <c r="L63" s="1377"/>
      <c r="M63" s="1377"/>
      <c r="N63" s="1377"/>
      <c r="O63" s="1377"/>
      <c r="P63" s="1377"/>
      <c r="Q63" s="1377"/>
      <c r="R63" s="1377"/>
      <c r="S63" s="1377"/>
      <c r="T63" s="1378"/>
      <c r="U63" s="306"/>
      <c r="V63" s="307"/>
      <c r="W63" s="306"/>
      <c r="X63" s="306"/>
      <c r="Y63" s="307"/>
      <c r="Z63" s="306"/>
      <c r="AA63" s="382"/>
      <c r="AB63" s="383"/>
      <c r="AC63" s="382"/>
      <c r="AD63" s="306"/>
      <c r="AE63" s="306"/>
      <c r="AF63" s="339"/>
      <c r="AG63" s="337"/>
      <c r="AH63" s="1250"/>
      <c r="AI63" s="1251"/>
      <c r="AJ63" s="312"/>
      <c r="AK63" s="389"/>
      <c r="AL63" s="1250"/>
      <c r="AM63" s="1251"/>
      <c r="AN63" s="1286"/>
      <c r="AO63" s="1286"/>
      <c r="AP63" s="1286"/>
      <c r="AQ63" s="1286"/>
      <c r="AR63" s="1286"/>
      <c r="AS63" s="1286"/>
      <c r="AT63" s="308"/>
      <c r="AU63" s="1259"/>
      <c r="AV63" s="1254"/>
      <c r="AW63" s="652"/>
      <c r="AX63" s="651"/>
      <c r="AY63" s="650"/>
      <c r="AZ63" s="651"/>
      <c r="BA63" s="650"/>
      <c r="BB63" s="651"/>
      <c r="BC63" s="650"/>
      <c r="BD63" s="320"/>
      <c r="BE63" s="278"/>
      <c r="BF63" s="702"/>
      <c r="BG63" s="637"/>
      <c r="BH63" s="637"/>
      <c r="BI63" s="691"/>
      <c r="BJ63" s="691"/>
      <c r="BK63" s="706"/>
      <c r="BL63" s="637"/>
    </row>
    <row r="64" spans="1:64" ht="19.5" customHeight="1">
      <c r="A64" s="295" t="s">
        <v>400</v>
      </c>
      <c r="B64" s="1455" t="s">
        <v>344</v>
      </c>
      <c r="C64" s="1377"/>
      <c r="D64" s="1377"/>
      <c r="E64" s="1377"/>
      <c r="F64" s="1377"/>
      <c r="G64" s="1377"/>
      <c r="H64" s="1377"/>
      <c r="I64" s="1377"/>
      <c r="J64" s="1377"/>
      <c r="K64" s="1377"/>
      <c r="L64" s="1377"/>
      <c r="M64" s="1377"/>
      <c r="N64" s="1377"/>
      <c r="O64" s="1377"/>
      <c r="P64" s="1377"/>
      <c r="Q64" s="1377"/>
      <c r="R64" s="1377"/>
      <c r="S64" s="1377"/>
      <c r="T64" s="1377"/>
      <c r="U64" s="718"/>
      <c r="V64" s="340"/>
      <c r="W64" s="337"/>
      <c r="X64" s="337"/>
      <c r="Y64" s="340"/>
      <c r="Z64" s="337"/>
      <c r="AA64" s="716"/>
      <c r="AB64" s="717"/>
      <c r="AC64" s="716"/>
      <c r="AD64" s="337"/>
      <c r="AE64" s="337"/>
      <c r="AF64" s="339"/>
      <c r="AG64" s="337"/>
      <c r="AH64" s="1250"/>
      <c r="AI64" s="1251"/>
      <c r="AJ64" s="312"/>
      <c r="AK64" s="389"/>
      <c r="AL64" s="1250"/>
      <c r="AM64" s="1251"/>
      <c r="AN64" s="1286"/>
      <c r="AO64" s="1286"/>
      <c r="AP64" s="1286"/>
      <c r="AQ64" s="1286"/>
      <c r="AR64" s="1286"/>
      <c r="AS64" s="1286"/>
      <c r="AT64" s="308"/>
      <c r="AU64" s="1259"/>
      <c r="AV64" s="1254"/>
      <c r="AW64" s="652"/>
      <c r="AX64" s="651"/>
      <c r="AY64" s="650"/>
      <c r="AZ64" s="651"/>
      <c r="BA64" s="650"/>
      <c r="BB64" s="651"/>
      <c r="BC64" s="650"/>
      <c r="BD64" s="320"/>
      <c r="BE64" s="278"/>
      <c r="BF64" s="702"/>
      <c r="BG64" s="637"/>
      <c r="BH64" s="637"/>
      <c r="BI64" s="691"/>
      <c r="BJ64" s="691"/>
      <c r="BK64" s="706"/>
      <c r="BL64" s="637"/>
    </row>
    <row r="65" spans="1:64" ht="19.5" customHeight="1">
      <c r="A65" s="353"/>
      <c r="B65" s="1455"/>
      <c r="C65" s="1515"/>
      <c r="D65" s="1515"/>
      <c r="E65" s="1515"/>
      <c r="F65" s="1515"/>
      <c r="G65" s="1515"/>
      <c r="H65" s="1515"/>
      <c r="I65" s="1515"/>
      <c r="J65" s="1515"/>
      <c r="K65" s="1515"/>
      <c r="L65" s="1515"/>
      <c r="M65" s="1515"/>
      <c r="N65" s="1515"/>
      <c r="O65" s="1515"/>
      <c r="P65" s="1515"/>
      <c r="Q65" s="1515"/>
      <c r="R65" s="1515"/>
      <c r="S65" s="1515"/>
      <c r="T65" s="1515"/>
      <c r="U65" s="352"/>
      <c r="V65" s="307"/>
      <c r="W65" s="308"/>
      <c r="X65" s="306"/>
      <c r="Y65" s="307"/>
      <c r="Z65" s="308"/>
      <c r="AA65" s="382"/>
      <c r="AB65" s="705"/>
      <c r="AC65" s="382"/>
      <c r="AD65" s="308"/>
      <c r="AE65" s="307"/>
      <c r="AF65" s="308"/>
      <c r="AG65" s="306"/>
      <c r="AH65" s="715"/>
      <c r="AI65" s="714"/>
      <c r="AJ65" s="401"/>
      <c r="AK65" s="762"/>
      <c r="AL65" s="712"/>
      <c r="AM65" s="714"/>
      <c r="AN65" s="1298"/>
      <c r="AO65" s="1503"/>
      <c r="AP65" s="1298"/>
      <c r="AQ65" s="1503"/>
      <c r="AR65" s="1298"/>
      <c r="AS65" s="1503"/>
      <c r="AT65" s="655"/>
      <c r="AU65" s="713"/>
      <c r="AV65" s="712"/>
      <c r="AW65" s="711"/>
      <c r="AX65" s="710"/>
      <c r="AY65" s="709"/>
      <c r="AZ65" s="710"/>
      <c r="BA65" s="709"/>
      <c r="BB65" s="710"/>
      <c r="BC65" s="709"/>
      <c r="BD65" s="708"/>
      <c r="BE65" s="278"/>
      <c r="BF65" s="702"/>
      <c r="BG65" s="637"/>
      <c r="BH65" s="637"/>
      <c r="BI65" s="691"/>
      <c r="BJ65" s="691"/>
      <c r="BK65" s="706"/>
      <c r="BL65" s="637"/>
    </row>
    <row r="66" spans="1:64" ht="18.75">
      <c r="A66" s="353"/>
      <c r="B66" s="1569" t="s">
        <v>317</v>
      </c>
      <c r="C66" s="1570"/>
      <c r="D66" s="1570"/>
      <c r="E66" s="1570"/>
      <c r="F66" s="1570"/>
      <c r="G66" s="1570"/>
      <c r="H66" s="1570"/>
      <c r="I66" s="1570"/>
      <c r="J66" s="1570"/>
      <c r="K66" s="1570"/>
      <c r="L66" s="1570"/>
      <c r="M66" s="1570"/>
      <c r="N66" s="1570"/>
      <c r="O66" s="1570"/>
      <c r="P66" s="1570"/>
      <c r="Q66" s="1570"/>
      <c r="R66" s="1570"/>
      <c r="S66" s="1570"/>
      <c r="T66" s="1570"/>
      <c r="U66" s="352"/>
      <c r="V66" s="307"/>
      <c r="W66" s="308"/>
      <c r="X66" s="306"/>
      <c r="Y66" s="307"/>
      <c r="Z66" s="308"/>
      <c r="AA66" s="382"/>
      <c r="AB66" s="705"/>
      <c r="AC66" s="382"/>
      <c r="AD66" s="308"/>
      <c r="AE66" s="307"/>
      <c r="AF66" s="308"/>
      <c r="AG66" s="306"/>
      <c r="AH66" s="1250"/>
      <c r="AI66" s="1251"/>
      <c r="AJ66" s="312"/>
      <c r="AK66" s="341"/>
      <c r="AL66" s="1253"/>
      <c r="AM66" s="1251"/>
      <c r="AN66" s="1286"/>
      <c r="AO66" s="1286"/>
      <c r="AP66" s="1286"/>
      <c r="AQ66" s="1286"/>
      <c r="AR66" s="1286"/>
      <c r="AS66" s="1286"/>
      <c r="AT66" s="308"/>
      <c r="AU66" s="1259"/>
      <c r="AV66" s="1254"/>
      <c r="AW66" s="652"/>
      <c r="AX66" s="651"/>
      <c r="AY66" s="650"/>
      <c r="AZ66" s="651"/>
      <c r="BA66" s="650"/>
      <c r="BB66" s="651"/>
      <c r="BC66" s="650"/>
      <c r="BD66" s="320"/>
      <c r="BE66" s="278"/>
      <c r="BF66" s="702"/>
      <c r="BG66" s="637"/>
      <c r="BH66" s="637"/>
      <c r="BI66" s="691"/>
      <c r="BJ66" s="691"/>
      <c r="BK66" s="637"/>
      <c r="BL66" s="637"/>
    </row>
    <row r="67" spans="1:64" ht="19.5" customHeight="1">
      <c r="A67" s="295" t="s">
        <v>408</v>
      </c>
      <c r="B67" s="1231" t="s">
        <v>343</v>
      </c>
      <c r="C67" s="1232"/>
      <c r="D67" s="1232"/>
      <c r="E67" s="1232"/>
      <c r="F67" s="1232"/>
      <c r="G67" s="1232"/>
      <c r="H67" s="1232"/>
      <c r="I67" s="1232"/>
      <c r="J67" s="1232"/>
      <c r="K67" s="1232"/>
      <c r="L67" s="1232"/>
      <c r="M67" s="1232"/>
      <c r="N67" s="1232"/>
      <c r="O67" s="1232"/>
      <c r="P67" s="1232"/>
      <c r="Q67" s="1232"/>
      <c r="R67" s="1232"/>
      <c r="S67" s="1232"/>
      <c r="T67" s="1232"/>
      <c r="U67" s="352"/>
      <c r="V67" s="307"/>
      <c r="W67" s="308"/>
      <c r="X67" s="306"/>
      <c r="Y67" s="307"/>
      <c r="Z67" s="308"/>
      <c r="AA67" s="382"/>
      <c r="AB67" s="705"/>
      <c r="AC67" s="382"/>
      <c r="AD67" s="308"/>
      <c r="AE67" s="307"/>
      <c r="AF67" s="308"/>
      <c r="AG67" s="306"/>
      <c r="AH67" s="325"/>
      <c r="AI67" s="326"/>
      <c r="AJ67" s="1236"/>
      <c r="AK67" s="1262"/>
      <c r="AL67" s="1253"/>
      <c r="AM67" s="1251"/>
      <c r="AN67" s="386"/>
      <c r="AO67" s="387"/>
      <c r="AP67" s="386"/>
      <c r="AQ67" s="387"/>
      <c r="AR67" s="386"/>
      <c r="AS67" s="387"/>
      <c r="AT67" s="318"/>
      <c r="AU67" s="1259"/>
      <c r="AV67" s="1503"/>
      <c r="AW67" s="703"/>
      <c r="AX67" s="704"/>
      <c r="AY67" s="703"/>
      <c r="AZ67" s="704"/>
      <c r="BA67" s="703"/>
      <c r="BB67" s="704"/>
      <c r="BC67" s="703"/>
      <c r="BD67" s="318"/>
      <c r="BE67" s="278"/>
      <c r="BF67" s="702"/>
      <c r="BG67" s="637"/>
      <c r="BH67" s="637"/>
      <c r="BI67" s="691"/>
      <c r="BJ67" s="691"/>
      <c r="BK67" s="637"/>
      <c r="BL67" s="637"/>
    </row>
    <row r="68" spans="1:64" ht="19.5" customHeight="1">
      <c r="A68" s="295" t="s">
        <v>409</v>
      </c>
      <c r="B68" s="1455" t="s">
        <v>342</v>
      </c>
      <c r="C68" s="1561"/>
      <c r="D68" s="1561"/>
      <c r="E68" s="1561"/>
      <c r="F68" s="1561"/>
      <c r="G68" s="1561"/>
      <c r="H68" s="1561"/>
      <c r="I68" s="1561"/>
      <c r="J68" s="1561"/>
      <c r="K68" s="1561"/>
      <c r="L68" s="1561"/>
      <c r="M68" s="1561"/>
      <c r="N68" s="1561"/>
      <c r="O68" s="1561"/>
      <c r="P68" s="1561"/>
      <c r="Q68" s="1561"/>
      <c r="R68" s="1561"/>
      <c r="S68" s="1561"/>
      <c r="T68" s="1562"/>
      <c r="U68" s="352"/>
      <c r="V68" s="307"/>
      <c r="W68" s="308"/>
      <c r="X68" s="306"/>
      <c r="Y68" s="307"/>
      <c r="Z68" s="308"/>
      <c r="AA68" s="382"/>
      <c r="AB68" s="705"/>
      <c r="AC68" s="382"/>
      <c r="AD68" s="308"/>
      <c r="AE68" s="307"/>
      <c r="AF68" s="308"/>
      <c r="AG68" s="306"/>
      <c r="AH68" s="325"/>
      <c r="AI68" s="326"/>
      <c r="AJ68" s="1236"/>
      <c r="AK68" s="1262"/>
      <c r="AL68" s="1253"/>
      <c r="AM68" s="1251"/>
      <c r="AN68" s="386"/>
      <c r="AO68" s="387"/>
      <c r="AP68" s="386"/>
      <c r="AQ68" s="387"/>
      <c r="AR68" s="386"/>
      <c r="AS68" s="387"/>
      <c r="AT68" s="318"/>
      <c r="AU68" s="1259"/>
      <c r="AV68" s="1251"/>
      <c r="AW68" s="703"/>
      <c r="AX68" s="704"/>
      <c r="AY68" s="703"/>
      <c r="AZ68" s="704"/>
      <c r="BA68" s="703"/>
      <c r="BB68" s="704"/>
      <c r="BC68" s="703"/>
      <c r="BD68" s="318"/>
      <c r="BE68" s="278"/>
      <c r="BF68" s="702"/>
      <c r="BG68" s="637"/>
      <c r="BH68" s="637"/>
      <c r="BI68" s="691"/>
      <c r="BJ68" s="691"/>
      <c r="BK68" s="637"/>
      <c r="BL68" s="637"/>
    </row>
    <row r="69" spans="1:64" ht="19.5" customHeight="1">
      <c r="A69" s="353"/>
      <c r="B69" s="1563" t="s">
        <v>341</v>
      </c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5"/>
      <c r="U69" s="352"/>
      <c r="V69" s="307"/>
      <c r="W69" s="308"/>
      <c r="X69" s="306"/>
      <c r="Y69" s="307"/>
      <c r="Z69" s="308"/>
      <c r="AA69" s="382"/>
      <c r="AB69" s="705"/>
      <c r="AC69" s="382"/>
      <c r="AD69" s="308"/>
      <c r="AE69" s="307"/>
      <c r="AF69" s="308"/>
      <c r="AG69" s="306"/>
      <c r="AH69" s="325"/>
      <c r="AI69" s="326"/>
      <c r="AJ69" s="1236"/>
      <c r="AK69" s="1262"/>
      <c r="AL69" s="1253"/>
      <c r="AM69" s="1251"/>
      <c r="AN69" s="386"/>
      <c r="AO69" s="387"/>
      <c r="AP69" s="386"/>
      <c r="AQ69" s="387"/>
      <c r="AR69" s="386"/>
      <c r="AS69" s="387"/>
      <c r="AT69" s="318"/>
      <c r="AU69" s="1259"/>
      <c r="AV69" s="1251"/>
      <c r="AW69" s="703"/>
      <c r="AX69" s="704"/>
      <c r="AY69" s="703"/>
      <c r="AZ69" s="704"/>
      <c r="BA69" s="703"/>
      <c r="BB69" s="704"/>
      <c r="BC69" s="703"/>
      <c r="BD69" s="318"/>
      <c r="BE69" s="278"/>
      <c r="BF69" s="702"/>
      <c r="BG69" s="637"/>
      <c r="BH69" s="637"/>
      <c r="BI69" s="691"/>
      <c r="BJ69" s="691"/>
      <c r="BK69" s="637"/>
      <c r="BL69" s="637"/>
    </row>
    <row r="70" spans="1:64" ht="19.5" customHeight="1" thickBot="1">
      <c r="A70" s="701"/>
      <c r="B70" s="1566"/>
      <c r="C70" s="1567"/>
      <c r="D70" s="1567"/>
      <c r="E70" s="1567"/>
      <c r="F70" s="1567"/>
      <c r="G70" s="1567"/>
      <c r="H70" s="1567"/>
      <c r="I70" s="1567"/>
      <c r="J70" s="1567"/>
      <c r="K70" s="1567"/>
      <c r="L70" s="1567"/>
      <c r="M70" s="1567"/>
      <c r="N70" s="1567"/>
      <c r="O70" s="1567"/>
      <c r="P70" s="1567"/>
      <c r="Q70" s="1567"/>
      <c r="R70" s="1567"/>
      <c r="S70" s="1567"/>
      <c r="T70" s="1568"/>
      <c r="U70" s="699"/>
      <c r="V70" s="700"/>
      <c r="W70" s="699"/>
      <c r="X70" s="699"/>
      <c r="Y70" s="700"/>
      <c r="Z70" s="699"/>
      <c r="AA70" s="700"/>
      <c r="AB70" s="699"/>
      <c r="AC70" s="700"/>
      <c r="AD70" s="699"/>
      <c r="AE70" s="699"/>
      <c r="AF70" s="698"/>
      <c r="AG70" s="697"/>
      <c r="AH70" s="1579">
        <f>SUM(AH10:AI68)</f>
        <v>42</v>
      </c>
      <c r="AI70" s="1580"/>
      <c r="AJ70" s="1585">
        <f>SUM(AJ10:AK68)</f>
        <v>1260</v>
      </c>
      <c r="AK70" s="1586"/>
      <c r="AL70" s="1583">
        <f>SUM(AL10:AM68)</f>
        <v>500</v>
      </c>
      <c r="AM70" s="1584"/>
      <c r="AN70" s="1585">
        <f>SUM(AN10:AO68)</f>
        <v>200</v>
      </c>
      <c r="AO70" s="1584"/>
      <c r="AP70" s="1585">
        <f>SUM(AP10:AQ68)</f>
        <v>0</v>
      </c>
      <c r="AQ70" s="1584"/>
      <c r="AR70" s="1585">
        <f>SUM(AR10:AS68)</f>
        <v>300</v>
      </c>
      <c r="AS70" s="1584"/>
      <c r="AT70" s="696"/>
      <c r="AU70" s="1585">
        <f>SUM(AU10:AV68)</f>
        <v>760</v>
      </c>
      <c r="AV70" s="1586"/>
      <c r="AW70" s="695">
        <f aca="true" t="shared" si="4" ref="AW70:BC70">SUM(AW10:AW57)</f>
        <v>0</v>
      </c>
      <c r="AX70" s="694">
        <f t="shared" si="4"/>
        <v>0</v>
      </c>
      <c r="AY70" s="694">
        <f t="shared" si="4"/>
        <v>3</v>
      </c>
      <c r="AZ70" s="694">
        <f t="shared" si="4"/>
        <v>2</v>
      </c>
      <c r="BA70" s="694">
        <f t="shared" si="4"/>
        <v>3</v>
      </c>
      <c r="BB70" s="694">
        <f t="shared" si="4"/>
        <v>4</v>
      </c>
      <c r="BC70" s="694">
        <f t="shared" si="4"/>
        <v>9</v>
      </c>
      <c r="BD70" s="693">
        <f>SUM(BD10:BD61)</f>
        <v>14</v>
      </c>
      <c r="BF70" s="692"/>
      <c r="BG70" s="691">
        <f>SUM(BG10:BG59)</f>
        <v>0</v>
      </c>
      <c r="BH70" s="691">
        <f>SUM(BH10:BH59)</f>
        <v>6</v>
      </c>
      <c r="BI70" s="691">
        <f>SUM(BI10:BI59)</f>
        <v>9</v>
      </c>
      <c r="BJ70" s="691">
        <f>SUM(BJ10:BJ65)</f>
        <v>27</v>
      </c>
      <c r="BK70" s="691"/>
      <c r="BL70" s="637"/>
    </row>
    <row r="71" spans="2:56" ht="21" customHeight="1" thickBot="1">
      <c r="B71" s="68"/>
      <c r="C71" s="68"/>
      <c r="D71" s="385"/>
      <c r="E71" s="560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56"/>
      <c r="V71" s="556"/>
      <c r="W71" s="556"/>
      <c r="X71" s="556"/>
      <c r="Y71" s="556"/>
      <c r="Z71" s="556"/>
      <c r="AA71" s="556"/>
      <c r="AB71" s="556"/>
      <c r="AC71" s="556"/>
      <c r="AD71" s="556"/>
      <c r="AE71" s="556"/>
      <c r="AF71" s="557"/>
      <c r="AG71" s="557"/>
      <c r="AH71" s="557"/>
      <c r="AI71" s="557"/>
      <c r="AJ71" s="557"/>
      <c r="AK71" s="557"/>
      <c r="AL71" s="1576" t="s">
        <v>63</v>
      </c>
      <c r="AM71" s="1577"/>
      <c r="AN71" s="1577"/>
      <c r="AO71" s="1577"/>
      <c r="AP71" s="1577"/>
      <c r="AQ71" s="1577"/>
      <c r="AR71" s="1577"/>
      <c r="AS71" s="1577"/>
      <c r="AT71" s="1577"/>
      <c r="AU71" s="1577"/>
      <c r="AV71" s="1578"/>
      <c r="AW71" s="690">
        <f aca="true" t="shared" si="5" ref="AW71:BC71">SUM(AW10:AW57)</f>
        <v>0</v>
      </c>
      <c r="AX71" s="690">
        <f t="shared" si="5"/>
        <v>0</v>
      </c>
      <c r="AY71" s="690">
        <f t="shared" si="5"/>
        <v>3</v>
      </c>
      <c r="AZ71" s="690">
        <f t="shared" si="5"/>
        <v>2</v>
      </c>
      <c r="BA71" s="690">
        <f t="shared" si="5"/>
        <v>3</v>
      </c>
      <c r="BB71" s="690">
        <f t="shared" si="5"/>
        <v>4</v>
      </c>
      <c r="BC71" s="690">
        <f t="shared" si="5"/>
        <v>9</v>
      </c>
      <c r="BD71" s="690">
        <f>SUM(BD10:BD61)</f>
        <v>14</v>
      </c>
    </row>
    <row r="72" spans="2:56" ht="18.75" customHeight="1">
      <c r="B72" s="68"/>
      <c r="C72" s="68"/>
      <c r="D72" s="385"/>
      <c r="E72" s="560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6"/>
      <c r="S72" s="556"/>
      <c r="T72" s="556"/>
      <c r="U72" s="556"/>
      <c r="V72" s="556"/>
      <c r="W72" s="556"/>
      <c r="X72" s="556"/>
      <c r="Y72" s="556"/>
      <c r="Z72" s="556"/>
      <c r="AA72" s="556"/>
      <c r="AB72" s="556"/>
      <c r="AC72" s="556"/>
      <c r="AD72" s="556"/>
      <c r="AE72" s="556"/>
      <c r="AF72" s="557"/>
      <c r="AG72" s="557"/>
      <c r="AH72" s="557"/>
      <c r="AI72" s="557"/>
      <c r="AJ72" s="557"/>
      <c r="AK72" s="557"/>
      <c r="AL72" s="1587" t="s">
        <v>64</v>
      </c>
      <c r="AM72" s="1429" t="s">
        <v>65</v>
      </c>
      <c r="AN72" s="1590"/>
      <c r="AO72" s="1590"/>
      <c r="AP72" s="1590"/>
      <c r="AQ72" s="1590"/>
      <c r="AR72" s="1590"/>
      <c r="AS72" s="1590"/>
      <c r="AT72" s="1590"/>
      <c r="AU72" s="1590"/>
      <c r="AV72" s="1591"/>
      <c r="AW72" s="471">
        <f>COUNTIF($U$10:$V$78,1)</f>
        <v>0</v>
      </c>
      <c r="AX72" s="471">
        <f>COUNTIF($U$10:$V$78,2)</f>
        <v>0</v>
      </c>
      <c r="AY72" s="471">
        <f>COUNTIF($U$10:$V$78,3)</f>
        <v>0</v>
      </c>
      <c r="AZ72" s="471">
        <f>+COUNTIF($U$10:$V$78,4)</f>
        <v>0</v>
      </c>
      <c r="BA72" s="471">
        <f>COUNTIF($U$10:$V$72,5)</f>
        <v>0</v>
      </c>
      <c r="BB72" s="471">
        <f>COUNTIF($U$10:$V$72,6)</f>
        <v>1</v>
      </c>
      <c r="BC72" s="471">
        <f>COUNTIF($U$10:$V$78,7)</f>
        <v>2</v>
      </c>
      <c r="BD72" s="473">
        <f>COUNTIF($U$10:$V$72,8)</f>
        <v>0</v>
      </c>
    </row>
    <row r="73" spans="2:56" ht="12.75" customHeight="1">
      <c r="B73" s="658"/>
      <c r="C73" s="658"/>
      <c r="D73" s="658"/>
      <c r="E73" s="658"/>
      <c r="F73" s="658"/>
      <c r="G73" s="658"/>
      <c r="H73" s="658"/>
      <c r="I73" s="658"/>
      <c r="J73" s="658"/>
      <c r="K73" s="658"/>
      <c r="L73" s="658"/>
      <c r="M73" s="658"/>
      <c r="N73" s="658"/>
      <c r="O73" s="658"/>
      <c r="P73" s="658"/>
      <c r="Q73" s="658"/>
      <c r="R73" s="658"/>
      <c r="S73" s="658"/>
      <c r="T73" s="658"/>
      <c r="U73" s="658"/>
      <c r="V73" s="658"/>
      <c r="W73" s="658"/>
      <c r="X73" s="658"/>
      <c r="Y73" s="658"/>
      <c r="Z73" s="658"/>
      <c r="AA73" s="658"/>
      <c r="AB73" s="658"/>
      <c r="AC73" s="658"/>
      <c r="AD73" s="658"/>
      <c r="AE73" s="658"/>
      <c r="AF73" s="557"/>
      <c r="AG73" s="557"/>
      <c r="AH73" s="557"/>
      <c r="AI73" s="557"/>
      <c r="AJ73" s="561"/>
      <c r="AK73" s="561"/>
      <c r="AL73" s="1588"/>
      <c r="AM73" s="1432" t="s">
        <v>275</v>
      </c>
      <c r="AN73" s="1581"/>
      <c r="AO73" s="1581"/>
      <c r="AP73" s="1581"/>
      <c r="AQ73" s="1581"/>
      <c r="AR73" s="1581"/>
      <c r="AS73" s="1581"/>
      <c r="AT73" s="1581"/>
      <c r="AU73" s="1581"/>
      <c r="AV73" s="1582"/>
      <c r="AW73" s="641">
        <f>COUNTIF($AB$10:$AC$78,1)</f>
        <v>0</v>
      </c>
      <c r="AX73" s="641">
        <f>COUNTIF($AB$10:$AC$78,2)</f>
        <v>0</v>
      </c>
      <c r="AY73" s="641">
        <f>COUNTIF($AB$10:$AC$78,3)</f>
        <v>0</v>
      </c>
      <c r="AZ73" s="641">
        <f>COUNTIF($AB$10:$AC$78,4)</f>
        <v>0</v>
      </c>
      <c r="BA73" s="641">
        <f>COUNTIF($AB$10:$AC$78,5)</f>
        <v>0</v>
      </c>
      <c r="BB73" s="641">
        <f>COUNTIF($AB$10:$AC$78,6)</f>
        <v>0</v>
      </c>
      <c r="BC73" s="641">
        <f>COUNTIF($AB$10:$AC$78,7)</f>
        <v>0</v>
      </c>
      <c r="BD73" s="640">
        <f>COUNTIF($AB$10:$AC$78,8)</f>
        <v>0</v>
      </c>
    </row>
    <row r="74" spans="2:56" ht="12.75" customHeight="1">
      <c r="B74" s="658"/>
      <c r="C74" s="658"/>
      <c r="D74" s="658"/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  <c r="W74" s="658"/>
      <c r="X74" s="658"/>
      <c r="Y74" s="658"/>
      <c r="Z74" s="658"/>
      <c r="AA74" s="658"/>
      <c r="AB74" s="658"/>
      <c r="AC74" s="658"/>
      <c r="AD74" s="658"/>
      <c r="AE74" s="658"/>
      <c r="AF74" s="557"/>
      <c r="AG74" s="557"/>
      <c r="AH74" s="557"/>
      <c r="AI74" s="557"/>
      <c r="AJ74" s="233"/>
      <c r="AK74" s="656"/>
      <c r="AL74" s="1588"/>
      <c r="AM74" s="1432" t="s">
        <v>79</v>
      </c>
      <c r="AN74" s="1581"/>
      <c r="AO74" s="1581"/>
      <c r="AP74" s="1581"/>
      <c r="AQ74" s="1581"/>
      <c r="AR74" s="1581"/>
      <c r="AS74" s="1581"/>
      <c r="AT74" s="1581"/>
      <c r="AU74" s="1581"/>
      <c r="AV74" s="1582"/>
      <c r="AW74" s="479">
        <f>COUNTIF($W$10:$AA$78,1)</f>
        <v>0</v>
      </c>
      <c r="AX74" s="479">
        <f>COUNTIF($W$10:$AA$78,2)</f>
        <v>0</v>
      </c>
      <c r="AY74" s="479">
        <f>COUNTIF($W$10:$AA$78,3)</f>
        <v>1</v>
      </c>
      <c r="AZ74" s="479">
        <f>COUNTIF($W$10:$AA$78,4)</f>
        <v>1</v>
      </c>
      <c r="BA74" s="479">
        <f>COUNTIF($W$10:$AA$78,5)</f>
        <v>1</v>
      </c>
      <c r="BB74" s="479">
        <f>COUNTIF($W$10:$AA$78,6)</f>
        <v>1</v>
      </c>
      <c r="BC74" s="479">
        <f>COUNTIF($W$10:$AA$78,7)</f>
        <v>1</v>
      </c>
      <c r="BD74" s="481">
        <f>COUNTIF($W$10:$AA$78,8)</f>
        <v>4</v>
      </c>
    </row>
    <row r="75" spans="2:56" ht="12.75" customHeight="1">
      <c r="B75" s="658"/>
      <c r="C75" s="658"/>
      <c r="D75" s="658"/>
      <c r="E75" s="658"/>
      <c r="F75" s="658"/>
      <c r="G75" s="658"/>
      <c r="H75" s="658"/>
      <c r="I75" s="658"/>
      <c r="J75" s="658"/>
      <c r="K75" s="658"/>
      <c r="L75" s="658"/>
      <c r="M75" s="658"/>
      <c r="N75" s="658"/>
      <c r="O75" s="658"/>
      <c r="P75" s="658"/>
      <c r="Q75" s="658"/>
      <c r="R75" s="658"/>
      <c r="S75" s="658"/>
      <c r="T75" s="658"/>
      <c r="U75" s="658"/>
      <c r="V75" s="658"/>
      <c r="W75" s="658"/>
      <c r="X75" s="658"/>
      <c r="Y75" s="658"/>
      <c r="Z75" s="658"/>
      <c r="AA75" s="658"/>
      <c r="AB75" s="658"/>
      <c r="AC75" s="658"/>
      <c r="AD75" s="658"/>
      <c r="AE75" s="658"/>
      <c r="AF75" s="568"/>
      <c r="AG75" s="568"/>
      <c r="AH75" s="568"/>
      <c r="AI75" s="568"/>
      <c r="AJ75" s="569"/>
      <c r="AK75" s="562"/>
      <c r="AL75" s="1588"/>
      <c r="AM75" s="1432" t="s">
        <v>66</v>
      </c>
      <c r="AN75" s="1581"/>
      <c r="AO75" s="1581"/>
      <c r="AP75" s="1581"/>
      <c r="AQ75" s="1581"/>
      <c r="AR75" s="1581"/>
      <c r="AS75" s="1581"/>
      <c r="AT75" s="1581"/>
      <c r="AU75" s="1581"/>
      <c r="AV75" s="1582"/>
      <c r="AW75" s="479">
        <f>COUNTIF($AD$10:$AE$78,1)</f>
        <v>0</v>
      </c>
      <c r="AX75" s="479">
        <f>COUNTIF($AD$10:$AE$78,2)</f>
        <v>0</v>
      </c>
      <c r="AY75" s="479">
        <f>COUNTIF($AD$10:$AE$78,3)</f>
        <v>0</v>
      </c>
      <c r="AZ75" s="479">
        <f>COUNTIF($AD$10:$AE$78,4)</f>
        <v>0</v>
      </c>
      <c r="BA75" s="479">
        <f>COUNTIF($AD$35:$AE$78,5)</f>
        <v>0</v>
      </c>
      <c r="BB75" s="479">
        <f>COUNTIF($AD$10:$AE$78,6)</f>
        <v>0</v>
      </c>
      <c r="BC75" s="479">
        <f>COUNTIF($AD$10:$AE$78,7)</f>
        <v>1</v>
      </c>
      <c r="BD75" s="481">
        <f>COUNTIF($AD$10:$AE$78,8)</f>
        <v>0</v>
      </c>
    </row>
    <row r="76" spans="2:56" ht="16.5" customHeight="1" thickBot="1">
      <c r="B76" s="658"/>
      <c r="C76" s="658"/>
      <c r="D76" s="658"/>
      <c r="E76" s="658"/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8"/>
      <c r="S76" s="658"/>
      <c r="T76" s="658"/>
      <c r="U76" s="658"/>
      <c r="V76" s="658"/>
      <c r="W76" s="658"/>
      <c r="X76" s="658"/>
      <c r="Y76" s="658"/>
      <c r="Z76" s="658"/>
      <c r="AA76" s="658"/>
      <c r="AB76" s="658"/>
      <c r="AC76" s="658"/>
      <c r="AD76" s="658"/>
      <c r="AE76" s="658"/>
      <c r="AF76" s="581"/>
      <c r="AG76" s="559"/>
      <c r="AH76" s="559"/>
      <c r="AI76" s="560"/>
      <c r="AJ76" s="569"/>
      <c r="AK76" s="562"/>
      <c r="AL76" s="1589"/>
      <c r="AM76" s="1440" t="s">
        <v>67</v>
      </c>
      <c r="AN76" s="1592"/>
      <c r="AO76" s="1592"/>
      <c r="AP76" s="1592"/>
      <c r="AQ76" s="1592"/>
      <c r="AR76" s="1592"/>
      <c r="AS76" s="1592"/>
      <c r="AT76" s="1592"/>
      <c r="AU76" s="1592"/>
      <c r="AV76" s="1593"/>
      <c r="AW76" s="482">
        <f>COUNTIF($AF$10:$AG$78,1)</f>
        <v>0</v>
      </c>
      <c r="AX76" s="482">
        <f>COUNTIF($AF$10:$AG$78,2)</f>
        <v>0</v>
      </c>
      <c r="AY76" s="482">
        <f>COUNTIF($AF$10:$AG$78,3)</f>
        <v>0</v>
      </c>
      <c r="AZ76" s="482">
        <f>+COUNTIF($AF$10:$AG$78,4)</f>
        <v>0</v>
      </c>
      <c r="BA76" s="482">
        <f>COUNTIF($AF$10:$AG$78,5)</f>
        <v>0</v>
      </c>
      <c r="BB76" s="482">
        <f>COUNTIF($AF$10:$AG$78,6)</f>
        <v>0</v>
      </c>
      <c r="BC76" s="482">
        <f>COUNTIF($AF$10:$AG$78,7)</f>
        <v>0</v>
      </c>
      <c r="BD76" s="484">
        <f>COUNTIF($AF$10:$AG$78,8)</f>
        <v>0</v>
      </c>
    </row>
    <row r="77" spans="2:55" ht="12.75" customHeight="1">
      <c r="B77" s="658"/>
      <c r="C77" s="658"/>
      <c r="D77" s="658"/>
      <c r="E77" s="658"/>
      <c r="F77" s="658"/>
      <c r="G77" s="658"/>
      <c r="H77" s="658"/>
      <c r="I77" s="658"/>
      <c r="J77" s="658"/>
      <c r="K77" s="658"/>
      <c r="L77" s="658"/>
      <c r="M77" s="658"/>
      <c r="N77" s="658"/>
      <c r="O77" s="658"/>
      <c r="P77" s="658"/>
      <c r="Q77" s="658"/>
      <c r="R77" s="658"/>
      <c r="S77" s="658"/>
      <c r="T77" s="658"/>
      <c r="U77" s="658"/>
      <c r="V77" s="658"/>
      <c r="W77" s="658"/>
      <c r="X77" s="658"/>
      <c r="Y77" s="658"/>
      <c r="Z77" s="658"/>
      <c r="AA77" s="658"/>
      <c r="AB77" s="658"/>
      <c r="AC77" s="658"/>
      <c r="AD77" s="658"/>
      <c r="AE77" s="658"/>
      <c r="AF77" s="559"/>
      <c r="AG77" s="559"/>
      <c r="AH77" s="559"/>
      <c r="AI77" s="560"/>
      <c r="AJ77" s="562"/>
      <c r="AK77" s="562"/>
      <c r="AL77" s="558"/>
      <c r="AM77" s="558"/>
      <c r="AN77" s="558"/>
      <c r="AO77" s="558"/>
      <c r="AP77" s="559"/>
      <c r="AQ77" s="559"/>
      <c r="AR77" s="559"/>
      <c r="AS77" s="559"/>
      <c r="AT77" s="385"/>
      <c r="AU77" s="385"/>
      <c r="AV77" s="385"/>
      <c r="AW77" s="385"/>
      <c r="AX77" s="385"/>
      <c r="AY77" s="385"/>
      <c r="AZ77" s="385"/>
      <c r="BA77" s="385"/>
      <c r="BB77" s="385"/>
      <c r="BC77" s="284"/>
    </row>
    <row r="78" spans="2:55" ht="12.75" customHeight="1">
      <c r="B78" s="658"/>
      <c r="C78" s="658"/>
      <c r="D78" s="658"/>
      <c r="E78" s="658"/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591"/>
      <c r="AG78" s="591"/>
      <c r="AH78" s="591"/>
      <c r="AI78" s="591"/>
      <c r="AL78" s="558"/>
      <c r="AM78" s="558"/>
      <c r="AN78" s="558"/>
      <c r="AO78" s="558"/>
      <c r="AP78" s="559"/>
      <c r="AQ78" s="559"/>
      <c r="AR78" s="559"/>
      <c r="AS78" s="559"/>
      <c r="AT78" s="385"/>
      <c r="AU78" s="385"/>
      <c r="AV78" s="385"/>
      <c r="AW78" s="385"/>
      <c r="AX78" s="385"/>
      <c r="AY78" s="385"/>
      <c r="AZ78" s="385"/>
      <c r="BA78" s="385"/>
      <c r="BB78" s="385"/>
      <c r="BC78" s="284"/>
    </row>
    <row r="79" spans="2:55" ht="21" customHeight="1">
      <c r="B79" s="68"/>
      <c r="C79" s="563" t="s">
        <v>75</v>
      </c>
      <c r="D79" s="563"/>
      <c r="E79" s="563"/>
      <c r="F79" s="563"/>
      <c r="G79" s="563"/>
      <c r="H79" s="563"/>
      <c r="I79" s="563"/>
      <c r="J79" s="563"/>
      <c r="K79" s="563"/>
      <c r="L79" s="563"/>
      <c r="M79" s="563"/>
      <c r="N79" s="564"/>
      <c r="O79" s="565"/>
      <c r="P79" s="565"/>
      <c r="Q79" s="565"/>
      <c r="R79" s="565"/>
      <c r="S79" s="565"/>
      <c r="T79" s="565"/>
      <c r="U79" s="565"/>
      <c r="V79" s="566" t="s">
        <v>74</v>
      </c>
      <c r="W79" s="72"/>
      <c r="X79" s="72"/>
      <c r="Y79" s="72"/>
      <c r="Z79" s="72"/>
      <c r="AA79" s="567"/>
      <c r="AB79" s="567"/>
      <c r="AC79" s="567"/>
      <c r="AD79" s="567"/>
      <c r="AE79" s="556"/>
      <c r="AF79" s="557"/>
      <c r="AG79" s="557"/>
      <c r="AH79" s="557"/>
      <c r="AI79" s="557"/>
      <c r="AJ79" s="1495" t="s">
        <v>340</v>
      </c>
      <c r="AK79" s="1495"/>
      <c r="AL79" s="1495"/>
      <c r="AM79" s="1495"/>
      <c r="AN79" s="1495"/>
      <c r="AO79" s="1495"/>
      <c r="AP79" s="1495"/>
      <c r="AQ79" s="1495"/>
      <c r="AR79" s="1495"/>
      <c r="AS79" s="1495"/>
      <c r="AT79" s="1495"/>
      <c r="AU79" s="1495"/>
      <c r="AV79" s="1495"/>
      <c r="AW79" s="1495"/>
      <c r="AX79" s="1495"/>
      <c r="AY79" s="1495"/>
      <c r="AZ79" s="1495"/>
      <c r="BA79" s="385"/>
      <c r="BB79" s="385"/>
      <c r="BC79" s="284"/>
    </row>
    <row r="80" spans="2:56" ht="18.75" customHeight="1">
      <c r="B80" s="68"/>
      <c r="C80" s="577" t="s">
        <v>76</v>
      </c>
      <c r="D80" s="577"/>
      <c r="E80" s="577"/>
      <c r="F80" s="577"/>
      <c r="G80" s="577"/>
      <c r="H80" s="577"/>
      <c r="I80" s="577"/>
      <c r="J80" s="577"/>
      <c r="K80" s="577"/>
      <c r="L80" s="577"/>
      <c r="M80" s="578"/>
      <c r="N80" s="578"/>
      <c r="O80" s="579"/>
      <c r="P80" s="578"/>
      <c r="Q80" s="626" t="s">
        <v>68</v>
      </c>
      <c r="R80" s="580"/>
      <c r="S80" s="580"/>
      <c r="T80" s="580"/>
      <c r="U80" s="580"/>
      <c r="V80" s="580"/>
      <c r="W80" s="580"/>
      <c r="X80" s="627" t="s">
        <v>69</v>
      </c>
      <c r="Y80" s="580"/>
      <c r="Z80" s="580"/>
      <c r="AA80" s="568"/>
      <c r="AB80" s="568"/>
      <c r="AC80" s="568"/>
      <c r="AD80" s="568"/>
      <c r="AE80" s="556"/>
      <c r="AF80" s="557"/>
      <c r="AG80" s="557"/>
      <c r="AH80" s="557"/>
      <c r="AI80" s="557"/>
      <c r="AJ80" s="1496" t="s">
        <v>335</v>
      </c>
      <c r="AK80" s="1496"/>
      <c r="AL80" s="1496"/>
      <c r="AM80" s="1496"/>
      <c r="AN80" s="1496"/>
      <c r="AO80" s="1496"/>
      <c r="AP80" s="1496"/>
      <c r="AQ80" s="1496"/>
      <c r="AR80" s="1496"/>
      <c r="AS80" s="1496"/>
      <c r="AT80" s="1496"/>
      <c r="AU80" s="1496"/>
      <c r="AV80" s="1496"/>
      <c r="AW80" s="1496"/>
      <c r="AX80" s="1496"/>
      <c r="AY80" s="1496"/>
      <c r="AZ80" s="1496"/>
      <c r="BA80" s="1496"/>
      <c r="BB80" s="1496"/>
      <c r="BC80" s="1496"/>
      <c r="BD80" s="1496"/>
    </row>
    <row r="81" spans="2:55" ht="12.75" customHeight="1">
      <c r="B81" s="68"/>
      <c r="C81" s="68"/>
      <c r="D81" s="584"/>
      <c r="E81" s="585"/>
      <c r="F81" s="586"/>
      <c r="G81" s="578"/>
      <c r="H81" s="578"/>
      <c r="I81" s="578"/>
      <c r="J81" s="578"/>
      <c r="K81" s="578"/>
      <c r="L81" s="578"/>
      <c r="M81" s="578"/>
      <c r="N81" s="578"/>
      <c r="O81" s="579"/>
      <c r="P81" s="578"/>
      <c r="Q81" s="587"/>
      <c r="R81" s="587"/>
      <c r="S81" s="587"/>
      <c r="T81" s="587"/>
      <c r="U81" s="587"/>
      <c r="V81" s="587"/>
      <c r="W81" s="587"/>
      <c r="X81" s="587"/>
      <c r="Y81" s="587"/>
      <c r="Z81" s="587"/>
      <c r="AA81" s="581"/>
      <c r="AB81" s="581"/>
      <c r="AC81" s="581"/>
      <c r="AD81" s="581"/>
      <c r="AE81" s="568"/>
      <c r="AF81" s="568"/>
      <c r="AG81" s="568"/>
      <c r="AH81" s="568"/>
      <c r="AI81" s="568"/>
      <c r="AJ81" s="569"/>
      <c r="AK81" s="562"/>
      <c r="AL81" s="570"/>
      <c r="AM81" s="562"/>
      <c r="AN81" s="562"/>
      <c r="AO81" s="562"/>
      <c r="AP81" s="562"/>
      <c r="AQ81" s="562"/>
      <c r="AR81" s="562"/>
      <c r="AS81" s="631"/>
      <c r="AT81" s="631"/>
      <c r="AU81" s="631"/>
      <c r="AV81" s="588"/>
      <c r="AW81" s="588"/>
      <c r="AX81" s="630"/>
      <c r="AY81" s="629"/>
      <c r="AZ81" s="629"/>
      <c r="BA81" s="568"/>
      <c r="BB81" s="568"/>
      <c r="BC81" s="576"/>
    </row>
    <row r="82" spans="2:55" ht="18" customHeight="1">
      <c r="B82" s="68"/>
      <c r="C82" s="589" t="s">
        <v>339</v>
      </c>
      <c r="D82" s="589"/>
      <c r="E82" s="589"/>
      <c r="F82" s="589"/>
      <c r="G82" s="589"/>
      <c r="H82" s="589"/>
      <c r="I82" s="589"/>
      <c r="J82" s="589"/>
      <c r="K82" s="589"/>
      <c r="L82" s="589"/>
      <c r="M82" s="565"/>
      <c r="N82" s="565"/>
      <c r="O82" s="565"/>
      <c r="P82" s="565"/>
      <c r="Q82" s="565"/>
      <c r="R82" s="565"/>
      <c r="S82" s="689"/>
      <c r="T82" s="688" t="s">
        <v>282</v>
      </c>
      <c r="U82" s="687"/>
      <c r="V82" s="687"/>
      <c r="W82" s="686"/>
      <c r="X82" s="568"/>
      <c r="Y82" s="568"/>
      <c r="Z82" s="568"/>
      <c r="AA82" s="587"/>
      <c r="AB82" s="587"/>
      <c r="AC82" s="587"/>
      <c r="AD82" s="587"/>
      <c r="AE82" s="581"/>
      <c r="AF82" s="581"/>
      <c r="AG82" s="559"/>
      <c r="AH82" s="559"/>
      <c r="AI82" s="560"/>
      <c r="AJ82" s="569" t="s">
        <v>338</v>
      </c>
      <c r="AK82" s="562"/>
      <c r="AL82" s="570"/>
      <c r="AM82" s="562"/>
      <c r="AN82" s="562"/>
      <c r="AO82" s="562"/>
      <c r="AP82" s="571"/>
      <c r="AQ82" s="571"/>
      <c r="AR82" s="571"/>
      <c r="AS82" s="572"/>
      <c r="AT82" s="572"/>
      <c r="AU82" s="572"/>
      <c r="AV82" s="573"/>
      <c r="AW82" s="573"/>
      <c r="AX82" s="574" t="s">
        <v>337</v>
      </c>
      <c r="AY82" s="575"/>
      <c r="AZ82" s="575"/>
      <c r="BA82" s="568"/>
      <c r="BB82" s="568"/>
      <c r="BC82" s="583"/>
    </row>
    <row r="83" spans="2:55" ht="12.75" customHeight="1">
      <c r="B83" s="68"/>
      <c r="C83" s="589"/>
      <c r="D83" s="589"/>
      <c r="E83" s="589"/>
      <c r="F83" s="589"/>
      <c r="G83" s="589"/>
      <c r="H83" s="589"/>
      <c r="I83" s="578"/>
      <c r="J83" s="578"/>
      <c r="K83" s="578"/>
      <c r="L83" s="578"/>
      <c r="M83" s="579"/>
      <c r="N83" s="578"/>
      <c r="O83" s="626" t="s">
        <v>68</v>
      </c>
      <c r="P83" s="580"/>
      <c r="Q83" s="580"/>
      <c r="R83" s="580"/>
      <c r="S83" s="580"/>
      <c r="T83" s="580"/>
      <c r="U83" s="627" t="s">
        <v>69</v>
      </c>
      <c r="W83" s="582"/>
      <c r="X83" s="627"/>
      <c r="Y83" s="580"/>
      <c r="Z83" s="580"/>
      <c r="AA83" s="568"/>
      <c r="AB83" s="568"/>
      <c r="AC83" s="568"/>
      <c r="AD83" s="568"/>
      <c r="AE83" s="559"/>
      <c r="AF83" s="559"/>
      <c r="AG83" s="559"/>
      <c r="AH83" s="559"/>
      <c r="AI83" s="560"/>
      <c r="AJ83" s="562"/>
      <c r="AK83" s="562"/>
      <c r="AL83" s="562"/>
      <c r="AM83" s="562"/>
      <c r="AN83" s="562"/>
      <c r="AO83" s="562"/>
      <c r="AP83" s="561"/>
      <c r="AQ83" s="580"/>
      <c r="AR83" s="561"/>
      <c r="AS83" s="628" t="s">
        <v>68</v>
      </c>
      <c r="AT83" s="628"/>
      <c r="AU83" s="628"/>
      <c r="AV83" s="582"/>
      <c r="AW83" s="582"/>
      <c r="AX83" s="628" t="s">
        <v>69</v>
      </c>
      <c r="AY83" s="628"/>
      <c r="AZ83" s="628"/>
      <c r="BA83" s="559"/>
      <c r="BB83" s="560"/>
      <c r="BC83" s="477"/>
    </row>
    <row r="84" spans="2:55" ht="12.75" customHeight="1">
      <c r="B84" s="68"/>
      <c r="AE84" s="590"/>
      <c r="AF84" s="591"/>
      <c r="AG84" s="591"/>
      <c r="AH84" s="591"/>
      <c r="AI84" s="591"/>
      <c r="BC84" s="576"/>
    </row>
    <row r="85" spans="2:56" ht="21" customHeight="1">
      <c r="B85" s="68"/>
      <c r="C85" s="270" t="s">
        <v>80</v>
      </c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AE85" s="590"/>
      <c r="AF85" s="590"/>
      <c r="AG85" s="596"/>
      <c r="AH85" s="559"/>
      <c r="AI85" s="560"/>
      <c r="AJ85" s="677" t="s">
        <v>283</v>
      </c>
      <c r="AK85" s="676"/>
      <c r="AL85" s="676"/>
      <c r="AM85" s="676"/>
      <c r="AN85" s="676"/>
      <c r="AO85" s="676"/>
      <c r="AP85" s="676"/>
      <c r="AQ85" s="675"/>
      <c r="AR85" s="674"/>
      <c r="AS85" s="673"/>
      <c r="AT85" s="673"/>
      <c r="AU85" s="673"/>
      <c r="AV85" s="672"/>
      <c r="AW85" s="672"/>
      <c r="AX85" s="671" t="s">
        <v>336</v>
      </c>
      <c r="AY85" s="670"/>
      <c r="AZ85" s="670"/>
      <c r="BA85" s="685"/>
      <c r="BB85" s="685"/>
      <c r="BC85" s="684"/>
      <c r="BD85" s="661"/>
    </row>
    <row r="86" spans="3:56" ht="12.75" customHeight="1">
      <c r="C86" s="269" t="s">
        <v>335</v>
      </c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612"/>
      <c r="S86" s="612"/>
      <c r="T86" s="612"/>
      <c r="U86" s="612"/>
      <c r="V86" s="612"/>
      <c r="W86" s="612"/>
      <c r="X86" s="612"/>
      <c r="Y86" s="612"/>
      <c r="Z86" s="612"/>
      <c r="AA86" s="612"/>
      <c r="AB86" s="612"/>
      <c r="AC86" s="612"/>
      <c r="AD86" s="612"/>
      <c r="AJ86" s="669"/>
      <c r="AK86" s="669"/>
      <c r="AL86" s="669"/>
      <c r="AM86" s="669"/>
      <c r="AN86" s="669"/>
      <c r="AO86" s="669"/>
      <c r="AP86" s="668"/>
      <c r="AQ86" s="667"/>
      <c r="AR86" s="666"/>
      <c r="AS86" s="663"/>
      <c r="AT86" s="665" t="s">
        <v>68</v>
      </c>
      <c r="AU86" s="663"/>
      <c r="AV86" s="663"/>
      <c r="AW86" s="663"/>
      <c r="AX86" s="663"/>
      <c r="AY86" s="664" t="s">
        <v>69</v>
      </c>
      <c r="AZ86" s="663"/>
      <c r="BA86" s="663"/>
      <c r="BB86" s="663"/>
      <c r="BC86" s="661"/>
      <c r="BD86" s="661"/>
    </row>
    <row r="87" spans="36:56" ht="15">
      <c r="AJ87" s="683"/>
      <c r="AK87" s="683"/>
      <c r="AL87" s="683"/>
      <c r="AM87" s="683"/>
      <c r="AN87" s="683"/>
      <c r="AO87" s="683"/>
      <c r="AP87" s="682"/>
      <c r="AQ87" s="682"/>
      <c r="AR87" s="681"/>
      <c r="AS87" s="681"/>
      <c r="AT87" s="679"/>
      <c r="AU87" s="680"/>
      <c r="AV87" s="680"/>
      <c r="AW87" s="679"/>
      <c r="AX87" s="679"/>
      <c r="AY87" s="678"/>
      <c r="AZ87" s="679"/>
      <c r="BA87" s="678"/>
      <c r="BB87" s="678"/>
      <c r="BC87" s="661"/>
      <c r="BD87" s="661"/>
    </row>
    <row r="88" spans="3:56" ht="18">
      <c r="C88" s="621" t="s">
        <v>81</v>
      </c>
      <c r="D88" s="621"/>
      <c r="E88" s="621"/>
      <c r="F88" s="621"/>
      <c r="G88" s="621"/>
      <c r="H88" s="621"/>
      <c r="I88" s="621"/>
      <c r="J88" s="621"/>
      <c r="O88" s="124"/>
      <c r="P88" s="124"/>
      <c r="Q88" s="124"/>
      <c r="R88" s="124"/>
      <c r="S88" s="124"/>
      <c r="T88" s="201"/>
      <c r="U88" s="201"/>
      <c r="V88" s="622" t="s">
        <v>82</v>
      </c>
      <c r="W88" s="622"/>
      <c r="X88" s="622"/>
      <c r="Y88" s="622"/>
      <c r="Z88" s="124"/>
      <c r="AA88" s="124"/>
      <c r="AB88" s="124"/>
      <c r="AC88" s="124"/>
      <c r="AD88" s="124"/>
      <c r="AJ88" s="677" t="s">
        <v>334</v>
      </c>
      <c r="AK88" s="676"/>
      <c r="AL88" s="676"/>
      <c r="AM88" s="676"/>
      <c r="AN88" s="676"/>
      <c r="AO88" s="676"/>
      <c r="AP88" s="676"/>
      <c r="AQ88" s="675"/>
      <c r="AR88" s="674"/>
      <c r="AS88" s="673"/>
      <c r="AT88" s="673"/>
      <c r="AU88" s="673"/>
      <c r="AV88" s="672"/>
      <c r="AW88" s="672"/>
      <c r="AX88" s="671" t="s">
        <v>291</v>
      </c>
      <c r="AY88" s="670"/>
      <c r="AZ88" s="670"/>
      <c r="BA88" s="662"/>
      <c r="BB88" s="662"/>
      <c r="BC88" s="661"/>
      <c r="BD88" s="661"/>
    </row>
    <row r="89" spans="16:56" ht="18">
      <c r="P89" s="578"/>
      <c r="Q89" s="626" t="s">
        <v>68</v>
      </c>
      <c r="R89" s="580"/>
      <c r="S89" s="580"/>
      <c r="T89" s="580"/>
      <c r="U89" s="580"/>
      <c r="V89" s="580"/>
      <c r="W89" s="1594" t="s">
        <v>69</v>
      </c>
      <c r="X89" s="1594"/>
      <c r="Y89" s="580"/>
      <c r="Z89" s="580"/>
      <c r="AJ89" s="669"/>
      <c r="AK89" s="669"/>
      <c r="AL89" s="669"/>
      <c r="AM89" s="669"/>
      <c r="AN89" s="669"/>
      <c r="AO89" s="669"/>
      <c r="AP89" s="668"/>
      <c r="AQ89" s="667"/>
      <c r="AR89" s="666"/>
      <c r="AS89" s="663"/>
      <c r="AT89" s="665" t="s">
        <v>68</v>
      </c>
      <c r="AU89" s="663"/>
      <c r="AV89" s="663"/>
      <c r="AW89" s="663"/>
      <c r="AX89" s="663"/>
      <c r="AY89" s="664" t="s">
        <v>69</v>
      </c>
      <c r="AZ89" s="663"/>
      <c r="BA89" s="662"/>
      <c r="BB89" s="662"/>
      <c r="BC89" s="661"/>
      <c r="BD89" s="661"/>
    </row>
    <row r="90" spans="36:56" ht="12.75">
      <c r="AJ90" s="661"/>
      <c r="AK90" s="661"/>
      <c r="AL90" s="661"/>
      <c r="AM90" s="661"/>
      <c r="AN90" s="661"/>
      <c r="AO90" s="661"/>
      <c r="AP90" s="661"/>
      <c r="AQ90" s="661"/>
      <c r="AR90" s="661"/>
      <c r="AS90" s="661"/>
      <c r="AT90" s="661"/>
      <c r="AU90" s="661"/>
      <c r="AV90" s="661"/>
      <c r="AW90" s="661"/>
      <c r="AX90" s="661"/>
      <c r="AY90" s="661"/>
      <c r="AZ90" s="661"/>
      <c r="BA90" s="661"/>
      <c r="BB90" s="661"/>
      <c r="BC90" s="661"/>
      <c r="BD90" s="661"/>
    </row>
    <row r="91" spans="36:56" ht="12.75">
      <c r="AJ91" s="661"/>
      <c r="AK91" s="661"/>
      <c r="AL91" s="661"/>
      <c r="AM91" s="661"/>
      <c r="AN91" s="661"/>
      <c r="AO91" s="661"/>
      <c r="AP91" s="661"/>
      <c r="AQ91" s="661"/>
      <c r="AR91" s="661"/>
      <c r="AS91" s="661"/>
      <c r="AT91" s="661"/>
      <c r="AU91" s="661"/>
      <c r="AV91" s="661"/>
      <c r="AW91" s="661"/>
      <c r="AX91" s="661"/>
      <c r="AY91" s="661"/>
      <c r="AZ91" s="661"/>
      <c r="BA91" s="661"/>
      <c r="BB91" s="661"/>
      <c r="BC91" s="661"/>
      <c r="BD91" s="661"/>
    </row>
    <row r="93" spans="2:55" ht="18">
      <c r="B93" s="658"/>
      <c r="C93" s="658"/>
      <c r="D93" s="658"/>
      <c r="E93" s="658"/>
      <c r="F93" s="658"/>
      <c r="G93" s="658"/>
      <c r="H93" s="658"/>
      <c r="I93" s="658"/>
      <c r="J93" s="658"/>
      <c r="K93" s="658"/>
      <c r="L93" s="658"/>
      <c r="M93" s="658"/>
      <c r="N93" s="658"/>
      <c r="O93" s="658"/>
      <c r="P93" s="658"/>
      <c r="Q93" s="658"/>
      <c r="R93" s="658"/>
      <c r="S93" s="658"/>
      <c r="T93" s="658"/>
      <c r="U93" s="658"/>
      <c r="V93" s="658"/>
      <c r="W93" s="658"/>
      <c r="X93" s="658"/>
      <c r="Y93" s="658"/>
      <c r="Z93" s="658"/>
      <c r="AA93" s="658"/>
      <c r="AB93" s="658"/>
      <c r="AC93" s="658"/>
      <c r="AD93" s="658"/>
      <c r="AE93" s="658"/>
      <c r="AF93" s="590"/>
      <c r="AG93" s="596"/>
      <c r="AH93" s="559"/>
      <c r="AI93" s="560"/>
      <c r="AJ93" s="660"/>
      <c r="AK93" s="657"/>
      <c r="AL93" s="561"/>
      <c r="AM93" s="561"/>
      <c r="AN93" s="561"/>
      <c r="AO93" s="561"/>
      <c r="AP93" s="561"/>
      <c r="AQ93" s="561"/>
      <c r="AR93" s="561"/>
      <c r="AS93" s="561"/>
      <c r="AT93" s="561"/>
      <c r="AU93" s="561"/>
      <c r="AV93" s="561"/>
      <c r="AW93" s="561"/>
      <c r="AX93" s="561"/>
      <c r="AY93" s="561"/>
      <c r="AZ93" s="561"/>
      <c r="BA93" s="385"/>
      <c r="BB93" s="385"/>
      <c r="BC93" s="284"/>
    </row>
    <row r="94" spans="2:56" ht="18">
      <c r="B94" s="658"/>
      <c r="C94" s="658"/>
      <c r="D94" s="658"/>
      <c r="E94" s="658"/>
      <c r="F94" s="658"/>
      <c r="G94" s="658"/>
      <c r="H94" s="658"/>
      <c r="I94" s="658"/>
      <c r="J94" s="658"/>
      <c r="K94" s="658"/>
      <c r="L94" s="658"/>
      <c r="M94" s="658"/>
      <c r="N94" s="658"/>
      <c r="O94" s="658"/>
      <c r="P94" s="658"/>
      <c r="Q94" s="658"/>
      <c r="R94" s="658"/>
      <c r="S94" s="658"/>
      <c r="T94" s="658"/>
      <c r="U94" s="658"/>
      <c r="V94" s="658"/>
      <c r="W94" s="658"/>
      <c r="X94" s="658"/>
      <c r="Y94" s="658"/>
      <c r="Z94" s="658"/>
      <c r="AA94" s="658"/>
      <c r="AB94" s="658"/>
      <c r="AC94" s="658"/>
      <c r="AD94" s="658"/>
      <c r="AE94" s="658"/>
      <c r="AJ94" s="659"/>
      <c r="AK94" s="659"/>
      <c r="AL94" s="656"/>
      <c r="AM94" s="656"/>
      <c r="AN94" s="656"/>
      <c r="AO94" s="656"/>
      <c r="AP94" s="656"/>
      <c r="AQ94" s="656"/>
      <c r="AR94" s="656"/>
      <c r="AS94" s="656"/>
      <c r="AT94" s="656"/>
      <c r="AU94" s="656"/>
      <c r="AV94" s="656"/>
      <c r="AW94" s="656"/>
      <c r="AX94" s="656"/>
      <c r="AY94" s="656"/>
      <c r="AZ94" s="656"/>
      <c r="BA94" s="656"/>
      <c r="BB94" s="656"/>
      <c r="BC94" s="656"/>
      <c r="BD94" s="656"/>
    </row>
    <row r="95" spans="2:55" ht="18">
      <c r="B95" s="658"/>
      <c r="C95" s="658"/>
      <c r="D95" s="658"/>
      <c r="E95" s="658"/>
      <c r="F95" s="658"/>
      <c r="G95" s="658"/>
      <c r="H95" s="658"/>
      <c r="I95" s="658"/>
      <c r="J95" s="658"/>
      <c r="K95" s="658"/>
      <c r="L95" s="658"/>
      <c r="M95" s="658"/>
      <c r="N95" s="658"/>
      <c r="O95" s="658"/>
      <c r="P95" s="658"/>
      <c r="Q95" s="658"/>
      <c r="R95" s="658"/>
      <c r="S95" s="658"/>
      <c r="T95" s="658"/>
      <c r="U95" s="658"/>
      <c r="V95" s="658"/>
      <c r="W95" s="658"/>
      <c r="X95" s="658"/>
      <c r="Y95" s="658"/>
      <c r="Z95" s="658"/>
      <c r="AA95" s="658"/>
      <c r="AB95" s="658"/>
      <c r="AC95" s="658"/>
      <c r="AD95" s="658"/>
      <c r="AE95" s="658"/>
      <c r="AJ95" s="658"/>
      <c r="AK95" s="658"/>
      <c r="AL95" s="570"/>
      <c r="AM95" s="562"/>
      <c r="AN95" s="562"/>
      <c r="AO95" s="562"/>
      <c r="AP95" s="562"/>
      <c r="AQ95" s="562"/>
      <c r="AR95" s="562"/>
      <c r="AS95" s="631"/>
      <c r="AT95" s="631"/>
      <c r="AU95" s="631"/>
      <c r="AV95" s="588"/>
      <c r="AW95" s="588"/>
      <c r="AX95" s="630"/>
      <c r="AY95" s="629"/>
      <c r="AZ95" s="629"/>
      <c r="BA95" s="568"/>
      <c r="BB95" s="568"/>
      <c r="BC95" s="576"/>
    </row>
    <row r="96" spans="2:55" ht="18">
      <c r="B96" s="658"/>
      <c r="C96" s="658"/>
      <c r="D96" s="658"/>
      <c r="E96" s="658"/>
      <c r="F96" s="658"/>
      <c r="G96" s="658"/>
      <c r="H96" s="658"/>
      <c r="I96" s="658"/>
      <c r="J96" s="658"/>
      <c r="K96" s="658"/>
      <c r="L96" s="658"/>
      <c r="M96" s="658"/>
      <c r="N96" s="658"/>
      <c r="O96" s="658"/>
      <c r="P96" s="658"/>
      <c r="Q96" s="658"/>
      <c r="R96" s="658"/>
      <c r="S96" s="658"/>
      <c r="T96" s="658"/>
      <c r="U96" s="658"/>
      <c r="V96" s="658"/>
      <c r="W96" s="658"/>
      <c r="X96" s="658"/>
      <c r="Y96" s="658"/>
      <c r="Z96" s="658"/>
      <c r="AA96" s="658"/>
      <c r="AB96" s="658"/>
      <c r="AC96" s="658"/>
      <c r="AD96" s="658"/>
      <c r="AE96" s="658"/>
      <c r="AJ96" s="660"/>
      <c r="AK96" s="657"/>
      <c r="AL96" s="570"/>
      <c r="AM96" s="562"/>
      <c r="AN96" s="562"/>
      <c r="AO96" s="560"/>
      <c r="AP96" s="560"/>
      <c r="AQ96" s="560"/>
      <c r="AR96" s="560"/>
      <c r="AS96" s="560"/>
      <c r="AT96" s="560"/>
      <c r="AU96" s="560"/>
      <c r="AV96" s="560"/>
      <c r="AW96" s="560"/>
      <c r="AX96" s="560"/>
      <c r="AY96" s="560"/>
      <c r="AZ96" s="560"/>
      <c r="BA96" s="560"/>
      <c r="BB96" s="560"/>
      <c r="BC96" s="583"/>
    </row>
    <row r="97" spans="2:55" ht="18">
      <c r="B97" s="658"/>
      <c r="C97" s="658"/>
      <c r="D97" s="658"/>
      <c r="E97" s="658"/>
      <c r="F97" s="658"/>
      <c r="G97" s="658"/>
      <c r="H97" s="658"/>
      <c r="I97" s="658"/>
      <c r="J97" s="658"/>
      <c r="K97" s="658"/>
      <c r="L97" s="658"/>
      <c r="M97" s="658"/>
      <c r="N97" s="658"/>
      <c r="O97" s="658"/>
      <c r="P97" s="658"/>
      <c r="Q97" s="658"/>
      <c r="R97" s="658"/>
      <c r="S97" s="658"/>
      <c r="T97" s="658"/>
      <c r="U97" s="658"/>
      <c r="V97" s="658"/>
      <c r="W97" s="658"/>
      <c r="X97" s="658"/>
      <c r="Y97" s="658"/>
      <c r="Z97" s="658"/>
      <c r="AA97" s="658"/>
      <c r="AB97" s="658"/>
      <c r="AC97" s="658"/>
      <c r="AD97" s="658"/>
      <c r="AE97" s="658"/>
      <c r="AJ97" s="659"/>
      <c r="AK97" s="659"/>
      <c r="AL97" s="562"/>
      <c r="AM97" s="562"/>
      <c r="AN97" s="562"/>
      <c r="AO97" s="560"/>
      <c r="AP97" s="560"/>
      <c r="AQ97" s="560"/>
      <c r="AR97" s="560"/>
      <c r="AS97" s="560"/>
      <c r="AT97" s="560"/>
      <c r="AU97" s="560"/>
      <c r="AV97" s="560"/>
      <c r="AW97" s="560"/>
      <c r="AX97" s="560"/>
      <c r="AY97" s="560"/>
      <c r="AZ97" s="560"/>
      <c r="BA97" s="560"/>
      <c r="BB97" s="560"/>
      <c r="BC97" s="477"/>
    </row>
    <row r="98" spans="2:55" ht="18">
      <c r="B98" s="658"/>
      <c r="C98" s="658"/>
      <c r="D98" s="658"/>
      <c r="E98" s="658"/>
      <c r="F98" s="658"/>
      <c r="G98" s="658"/>
      <c r="H98" s="658"/>
      <c r="I98" s="658"/>
      <c r="J98" s="658"/>
      <c r="K98" s="658"/>
      <c r="L98" s="658"/>
      <c r="M98" s="658"/>
      <c r="N98" s="658"/>
      <c r="O98" s="658"/>
      <c r="P98" s="658"/>
      <c r="Q98" s="658"/>
      <c r="R98" s="658"/>
      <c r="S98" s="658"/>
      <c r="T98" s="658"/>
      <c r="U98" s="658"/>
      <c r="V98" s="658"/>
      <c r="W98" s="658"/>
      <c r="X98" s="658"/>
      <c r="Y98" s="658"/>
      <c r="Z98" s="658"/>
      <c r="AA98" s="658"/>
      <c r="AB98" s="658"/>
      <c r="AC98" s="658"/>
      <c r="AD98" s="658"/>
      <c r="AE98" s="658"/>
      <c r="AJ98" s="658"/>
      <c r="AK98" s="658"/>
      <c r="AO98" s="560"/>
      <c r="AP98" s="560"/>
      <c r="AQ98" s="560"/>
      <c r="AR98" s="560"/>
      <c r="AS98" s="560"/>
      <c r="AT98" s="560"/>
      <c r="AU98" s="560"/>
      <c r="AV98" s="560"/>
      <c r="AW98" s="560"/>
      <c r="AX98" s="560"/>
      <c r="AY98" s="560"/>
      <c r="AZ98" s="560"/>
      <c r="BA98" s="560"/>
      <c r="BB98" s="560"/>
      <c r="BC98" s="576"/>
    </row>
    <row r="99" spans="2:55" ht="18">
      <c r="B99" s="658"/>
      <c r="C99" s="658"/>
      <c r="D99" s="658"/>
      <c r="E99" s="658"/>
      <c r="F99" s="658"/>
      <c r="G99" s="658"/>
      <c r="H99" s="658"/>
      <c r="I99" s="658"/>
      <c r="J99" s="658"/>
      <c r="K99" s="658"/>
      <c r="L99" s="658"/>
      <c r="M99" s="658"/>
      <c r="N99" s="658"/>
      <c r="O99" s="658"/>
      <c r="P99" s="658"/>
      <c r="Q99" s="658"/>
      <c r="R99" s="658"/>
      <c r="S99" s="658"/>
      <c r="T99" s="658"/>
      <c r="U99" s="658"/>
      <c r="V99" s="658"/>
      <c r="W99" s="658"/>
      <c r="X99" s="658"/>
      <c r="Y99" s="658"/>
      <c r="Z99" s="658"/>
      <c r="AA99" s="658"/>
      <c r="AB99" s="658"/>
      <c r="AC99" s="658"/>
      <c r="AD99" s="658"/>
      <c r="AE99" s="658"/>
      <c r="AJ99" s="660"/>
      <c r="AK99" s="657"/>
      <c r="AL99" s="657"/>
      <c r="AM99" s="657"/>
      <c r="AN99" s="657"/>
      <c r="AO99" s="560"/>
      <c r="AP99" s="560"/>
      <c r="AQ99" s="560"/>
      <c r="AR99" s="560"/>
      <c r="AS99" s="560"/>
      <c r="AT99" s="560"/>
      <c r="AU99" s="560"/>
      <c r="AV99" s="560"/>
      <c r="AW99" s="560"/>
      <c r="AX99" s="560"/>
      <c r="AY99" s="560"/>
      <c r="AZ99" s="560"/>
      <c r="BA99" s="560"/>
      <c r="BB99" s="560"/>
      <c r="BC99" s="601"/>
    </row>
    <row r="100" spans="2:54" ht="12.75" customHeight="1">
      <c r="B100" s="658"/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8"/>
      <c r="AE100" s="658"/>
      <c r="AJ100" s="625"/>
      <c r="AK100" s="625"/>
      <c r="AL100" s="659"/>
      <c r="AM100" s="659"/>
      <c r="AN100" s="659"/>
      <c r="AO100" s="560"/>
      <c r="AP100" s="560"/>
      <c r="AQ100" s="560"/>
      <c r="AR100" s="560"/>
      <c r="AS100" s="560"/>
      <c r="AT100" s="560"/>
      <c r="AU100" s="560"/>
      <c r="AV100" s="560"/>
      <c r="AW100" s="560"/>
      <c r="AX100" s="560"/>
      <c r="AY100" s="560"/>
      <c r="AZ100" s="560"/>
      <c r="BA100" s="560"/>
      <c r="BB100" s="560"/>
    </row>
    <row r="101" spans="38:55" ht="12.75" customHeight="1">
      <c r="AL101" s="658"/>
      <c r="AM101" s="658"/>
      <c r="AN101" s="658"/>
      <c r="AO101" s="560"/>
      <c r="AP101" s="560"/>
      <c r="AQ101" s="560"/>
      <c r="AR101" s="560"/>
      <c r="AS101" s="560"/>
      <c r="AT101" s="560"/>
      <c r="AU101" s="560"/>
      <c r="AV101" s="560"/>
      <c r="AW101" s="560"/>
      <c r="AX101" s="560"/>
      <c r="AY101" s="560"/>
      <c r="AZ101" s="560"/>
      <c r="BA101" s="560"/>
      <c r="BB101" s="560"/>
      <c r="BC101" s="210"/>
    </row>
    <row r="102" spans="38:54" ht="18">
      <c r="AL102" s="657"/>
      <c r="AM102" s="657"/>
      <c r="AN102" s="657"/>
      <c r="AO102" s="560"/>
      <c r="AP102" s="560"/>
      <c r="AQ102" s="560"/>
      <c r="AR102" s="560"/>
      <c r="AS102" s="560"/>
      <c r="AT102" s="560"/>
      <c r="AU102" s="560"/>
      <c r="AV102" s="560"/>
      <c r="AW102" s="560"/>
      <c r="AX102" s="560"/>
      <c r="AY102" s="560"/>
      <c r="AZ102" s="560"/>
      <c r="BA102" s="560"/>
      <c r="BB102" s="560"/>
    </row>
    <row r="103" spans="38:54" ht="18">
      <c r="AL103" s="659"/>
      <c r="AM103" s="659"/>
      <c r="AN103" s="659"/>
      <c r="AO103" s="560"/>
      <c r="AP103" s="560"/>
      <c r="AQ103" s="560"/>
      <c r="AR103" s="560"/>
      <c r="AS103" s="560"/>
      <c r="AT103" s="560"/>
      <c r="AU103" s="560"/>
      <c r="AV103" s="560"/>
      <c r="AW103" s="560"/>
      <c r="AX103" s="560"/>
      <c r="AY103" s="560"/>
      <c r="AZ103" s="560"/>
      <c r="BA103" s="560"/>
      <c r="BB103" s="560"/>
    </row>
    <row r="104" spans="37:54" ht="12.75" customHeight="1">
      <c r="AK104" s="278"/>
      <c r="AL104" s="658"/>
      <c r="AM104" s="658"/>
      <c r="AN104" s="658"/>
      <c r="AO104" s="560"/>
      <c r="AP104" s="560"/>
      <c r="AQ104" s="560"/>
      <c r="AR104" s="560"/>
      <c r="AS104" s="560"/>
      <c r="AT104" s="560"/>
      <c r="AU104" s="560"/>
      <c r="AV104" s="560"/>
      <c r="AW104" s="560"/>
      <c r="AX104" s="560"/>
      <c r="AY104" s="560"/>
      <c r="AZ104" s="560"/>
      <c r="BA104" s="560"/>
      <c r="BB104" s="560"/>
    </row>
    <row r="105" spans="38:54" ht="12.75" customHeight="1">
      <c r="AL105" s="657"/>
      <c r="AM105" s="657"/>
      <c r="AN105" s="657"/>
      <c r="AO105" s="560"/>
      <c r="AP105" s="560"/>
      <c r="AQ105" s="560"/>
      <c r="AR105" s="560"/>
      <c r="AS105" s="560"/>
      <c r="AT105" s="560"/>
      <c r="AU105" s="560"/>
      <c r="AV105" s="560"/>
      <c r="AW105" s="560"/>
      <c r="AX105" s="560"/>
      <c r="AY105" s="560"/>
      <c r="AZ105" s="560"/>
      <c r="BA105" s="560"/>
      <c r="BB105" s="560"/>
    </row>
    <row r="106" spans="38:54" ht="12.75" customHeight="1">
      <c r="AL106" s="625"/>
      <c r="AM106" s="625"/>
      <c r="AN106" s="625"/>
      <c r="AO106" s="560"/>
      <c r="AP106" s="560"/>
      <c r="AQ106" s="560"/>
      <c r="AR106" s="560"/>
      <c r="AS106" s="560"/>
      <c r="AT106" s="560"/>
      <c r="AU106" s="560"/>
      <c r="AV106" s="560"/>
      <c r="AW106" s="560"/>
      <c r="AX106" s="560"/>
      <c r="AY106" s="560"/>
      <c r="AZ106" s="560"/>
      <c r="BA106" s="560"/>
      <c r="BB106" s="560"/>
    </row>
    <row r="107" spans="41:54" ht="12.75" customHeight="1">
      <c r="AO107" s="560"/>
      <c r="AP107" s="560"/>
      <c r="AQ107" s="560"/>
      <c r="AR107" s="560"/>
      <c r="AS107" s="560"/>
      <c r="AT107" s="560"/>
      <c r="AU107" s="560"/>
      <c r="AV107" s="560"/>
      <c r="AW107" s="560"/>
      <c r="AX107" s="560"/>
      <c r="AY107" s="560"/>
      <c r="AZ107" s="560"/>
      <c r="BA107" s="560"/>
      <c r="BB107" s="560"/>
    </row>
    <row r="108" spans="41:54" ht="12.75" customHeight="1">
      <c r="AO108" s="560"/>
      <c r="AP108" s="560"/>
      <c r="AQ108" s="560"/>
      <c r="AR108" s="560"/>
      <c r="AS108" s="560"/>
      <c r="AT108" s="560"/>
      <c r="AU108" s="560"/>
      <c r="AV108" s="560"/>
      <c r="AW108" s="560"/>
      <c r="AX108" s="560"/>
      <c r="AY108" s="560"/>
      <c r="AZ108" s="560"/>
      <c r="BA108" s="560"/>
      <c r="BB108" s="560"/>
    </row>
  </sheetData>
  <sheetProtection/>
  <protectedRanges>
    <protectedRange sqref="BG9:BK9 BG19:BJ19 BG20:BK21 BG58:BK69" name="Диапазон3_1_1"/>
    <protectedRange password="CC6F" sqref="BC5:BD6" name="Диапазон1_1"/>
    <protectedRange sqref="BG8:BK8" name="Диапазон3_2"/>
    <protectedRange sqref="B56:T56" name="Диапазон9_1_2"/>
  </protectedRanges>
  <mergeCells count="335">
    <mergeCell ref="AJ69:AK69"/>
    <mergeCell ref="B60:T60"/>
    <mergeCell ref="AJ54:AK54"/>
    <mergeCell ref="AJ55:AK55"/>
    <mergeCell ref="AJ56:AK56"/>
    <mergeCell ref="AJ57:AK57"/>
    <mergeCell ref="AJ58:AK58"/>
    <mergeCell ref="AJ59:AK59"/>
    <mergeCell ref="B64:T64"/>
    <mergeCell ref="AJ4:AK6"/>
    <mergeCell ref="AL4:AM6"/>
    <mergeCell ref="AL7:AM7"/>
    <mergeCell ref="AL23:AM23"/>
    <mergeCell ref="AL15:AM15"/>
    <mergeCell ref="AJ68:AK68"/>
    <mergeCell ref="AU60:AV60"/>
    <mergeCell ref="AH54:AI54"/>
    <mergeCell ref="AH56:AI56"/>
    <mergeCell ref="AH57:AI57"/>
    <mergeCell ref="AL54:AM54"/>
    <mergeCell ref="AL56:AM56"/>
    <mergeCell ref="AU59:AV59"/>
    <mergeCell ref="AP60:AQ60"/>
    <mergeCell ref="AJ60:AK60"/>
    <mergeCell ref="AN5:AO6"/>
    <mergeCell ref="AP5:AQ6"/>
    <mergeCell ref="AR5:AS6"/>
    <mergeCell ref="AN7:AO7"/>
    <mergeCell ref="AP7:AQ7"/>
    <mergeCell ref="AR60:AS60"/>
    <mergeCell ref="AH4:AI6"/>
    <mergeCell ref="AH60:AI60"/>
    <mergeCell ref="AB4:AC6"/>
    <mergeCell ref="AF7:AG7"/>
    <mergeCell ref="AF13:AG13"/>
    <mergeCell ref="AT3:AT6"/>
    <mergeCell ref="AR7:AS7"/>
    <mergeCell ref="AH3:AK3"/>
    <mergeCell ref="AL3:AS3"/>
    <mergeCell ref="AN4:AS4"/>
    <mergeCell ref="A3:A6"/>
    <mergeCell ref="B3:T6"/>
    <mergeCell ref="U3:AG3"/>
    <mergeCell ref="AD4:AE6"/>
    <mergeCell ref="W7:AA7"/>
    <mergeCell ref="U4:V6"/>
    <mergeCell ref="W4:AA6"/>
    <mergeCell ref="AF4:AG6"/>
    <mergeCell ref="BA5:BA6"/>
    <mergeCell ref="BB5:BB6"/>
    <mergeCell ref="AU3:AV6"/>
    <mergeCell ref="AW3:BD3"/>
    <mergeCell ref="AW5:AW6"/>
    <mergeCell ref="AX5:AX6"/>
    <mergeCell ref="AY5:AY6"/>
    <mergeCell ref="AZ5:AZ6"/>
    <mergeCell ref="BC5:BC6"/>
    <mergeCell ref="BD5:BD6"/>
    <mergeCell ref="AR64:AS64"/>
    <mergeCell ref="B10:T10"/>
    <mergeCell ref="B62:T62"/>
    <mergeCell ref="B63:T63"/>
    <mergeCell ref="B61:T61"/>
    <mergeCell ref="B26:T26"/>
    <mergeCell ref="B27:T27"/>
    <mergeCell ref="B28:T28"/>
    <mergeCell ref="B29:T29"/>
    <mergeCell ref="B22:T22"/>
    <mergeCell ref="AH64:AI64"/>
    <mergeCell ref="AL61:AM61"/>
    <mergeCell ref="AL62:AM62"/>
    <mergeCell ref="AL64:AM64"/>
    <mergeCell ref="AH62:AI62"/>
    <mergeCell ref="AP64:AQ64"/>
    <mergeCell ref="AH61:AI61"/>
    <mergeCell ref="AN63:AO63"/>
    <mergeCell ref="AP62:AQ62"/>
    <mergeCell ref="AR62:AS62"/>
    <mergeCell ref="B7:T7"/>
    <mergeCell ref="U7:V7"/>
    <mergeCell ref="AR61:AS61"/>
    <mergeCell ref="B23:T23"/>
    <mergeCell ref="AH7:AI7"/>
    <mergeCell ref="AJ7:AK7"/>
    <mergeCell ref="AN10:AO10"/>
    <mergeCell ref="AP10:AQ10"/>
    <mergeCell ref="AU7:AV7"/>
    <mergeCell ref="B8:BD8"/>
    <mergeCell ref="B9:BD9"/>
    <mergeCell ref="AB7:AC7"/>
    <mergeCell ref="AD7:AE7"/>
    <mergeCell ref="AR11:AS11"/>
    <mergeCell ref="AL13:AM13"/>
    <mergeCell ref="AN13:AO13"/>
    <mergeCell ref="AP13:AQ13"/>
    <mergeCell ref="AR13:AS13"/>
    <mergeCell ref="AU10:AV10"/>
    <mergeCell ref="AR10:AS10"/>
    <mergeCell ref="AH23:AI23"/>
    <mergeCell ref="B11:T11"/>
    <mergeCell ref="AH11:AI11"/>
    <mergeCell ref="AJ11:AK11"/>
    <mergeCell ref="AL11:AM11"/>
    <mergeCell ref="AR23:AS23"/>
    <mergeCell ref="AH10:AI10"/>
    <mergeCell ref="AJ10:AK10"/>
    <mergeCell ref="AL10:AM10"/>
    <mergeCell ref="AU23:AV23"/>
    <mergeCell ref="B24:T24"/>
    <mergeCell ref="B25:T25"/>
    <mergeCell ref="AU27:AV27"/>
    <mergeCell ref="AR27:AS27"/>
    <mergeCell ref="AN23:AO23"/>
    <mergeCell ref="AP23:AQ23"/>
    <mergeCell ref="AP27:AQ27"/>
    <mergeCell ref="AN27:AO27"/>
    <mergeCell ref="AL31:AM31"/>
    <mergeCell ref="AR31:AS31"/>
    <mergeCell ref="AU31:AV31"/>
    <mergeCell ref="B30:T30"/>
    <mergeCell ref="B31:T31"/>
    <mergeCell ref="AH31:AI31"/>
    <mergeCell ref="AN31:AO31"/>
    <mergeCell ref="AP31:AQ31"/>
    <mergeCell ref="AP39:AQ39"/>
    <mergeCell ref="AU35:AV35"/>
    <mergeCell ref="AR35:AS35"/>
    <mergeCell ref="AP35:AQ35"/>
    <mergeCell ref="AL35:AM35"/>
    <mergeCell ref="AN35:AO35"/>
    <mergeCell ref="AR39:AS39"/>
    <mergeCell ref="AU39:AV39"/>
    <mergeCell ref="AN39:AO39"/>
    <mergeCell ref="B32:T32"/>
    <mergeCell ref="B33:T33"/>
    <mergeCell ref="B36:T36"/>
    <mergeCell ref="B34:T34"/>
    <mergeCell ref="B35:T35"/>
    <mergeCell ref="B39:T39"/>
    <mergeCell ref="B45:T45"/>
    <mergeCell ref="AF35:AG35"/>
    <mergeCell ref="AH35:AI35"/>
    <mergeCell ref="AL63:AM63"/>
    <mergeCell ref="AH39:AI39"/>
    <mergeCell ref="AL39:AM39"/>
    <mergeCell ref="B38:T38"/>
    <mergeCell ref="B40:T40"/>
    <mergeCell ref="B41:T41"/>
    <mergeCell ref="B37:T37"/>
    <mergeCell ref="B42:T42"/>
    <mergeCell ref="B43:T43"/>
    <mergeCell ref="AH43:AI43"/>
    <mergeCell ref="B44:T44"/>
    <mergeCell ref="AU43:AV43"/>
    <mergeCell ref="AP43:AQ43"/>
    <mergeCell ref="AL43:AM43"/>
    <mergeCell ref="AN43:AO43"/>
    <mergeCell ref="AR43:AS43"/>
    <mergeCell ref="AR47:AS47"/>
    <mergeCell ref="AU47:AV47"/>
    <mergeCell ref="B46:T46"/>
    <mergeCell ref="B47:T47"/>
    <mergeCell ref="AH47:AI47"/>
    <mergeCell ref="AL47:AM47"/>
    <mergeCell ref="B53:T53"/>
    <mergeCell ref="B52:T52"/>
    <mergeCell ref="AN47:AO47"/>
    <mergeCell ref="AP47:AQ47"/>
    <mergeCell ref="B49:T49"/>
    <mergeCell ref="B48:T48"/>
    <mergeCell ref="AN51:AO51"/>
    <mergeCell ref="B50:T50"/>
    <mergeCell ref="B51:T51"/>
    <mergeCell ref="AH51:AI51"/>
    <mergeCell ref="AL51:AM51"/>
    <mergeCell ref="AP51:AQ51"/>
    <mergeCell ref="AM73:AV73"/>
    <mergeCell ref="AL55:AM55"/>
    <mergeCell ref="AR51:AS51"/>
    <mergeCell ref="AR58:AS58"/>
    <mergeCell ref="AL60:AM60"/>
    <mergeCell ref="AU51:AV51"/>
    <mergeCell ref="AL57:AM57"/>
    <mergeCell ref="AU54:AV54"/>
    <mergeCell ref="W89:X89"/>
    <mergeCell ref="AJ79:AZ79"/>
    <mergeCell ref="AJ80:BD80"/>
    <mergeCell ref="AR59:AS59"/>
    <mergeCell ref="AN70:AO70"/>
    <mergeCell ref="AM75:AV75"/>
    <mergeCell ref="AU63:AV63"/>
    <mergeCell ref="AU64:AV64"/>
    <mergeCell ref="AN62:AO62"/>
    <mergeCell ref="AP63:AQ63"/>
    <mergeCell ref="AM76:AV76"/>
    <mergeCell ref="AJ70:AK70"/>
    <mergeCell ref="AP70:AQ70"/>
    <mergeCell ref="AU62:AV62"/>
    <mergeCell ref="AU61:AV61"/>
    <mergeCell ref="AJ61:AK61"/>
    <mergeCell ref="AN64:AO64"/>
    <mergeCell ref="AR63:AS63"/>
    <mergeCell ref="AN61:AO61"/>
    <mergeCell ref="AP61:AQ61"/>
    <mergeCell ref="AM74:AV74"/>
    <mergeCell ref="AP59:AQ59"/>
    <mergeCell ref="AL58:AM58"/>
    <mergeCell ref="AN60:AO60"/>
    <mergeCell ref="AL70:AM70"/>
    <mergeCell ref="AR70:AS70"/>
    <mergeCell ref="AU70:AV70"/>
    <mergeCell ref="AU66:AV66"/>
    <mergeCell ref="AL72:AL76"/>
    <mergeCell ref="AM72:AV72"/>
    <mergeCell ref="AL71:AV71"/>
    <mergeCell ref="B59:T59"/>
    <mergeCell ref="AH58:AI58"/>
    <mergeCell ref="B57:T57"/>
    <mergeCell ref="AN58:AO58"/>
    <mergeCell ref="AH70:AI70"/>
    <mergeCell ref="AH59:AI59"/>
    <mergeCell ref="AL59:AM59"/>
    <mergeCell ref="AN59:AO59"/>
    <mergeCell ref="AH63:AI63"/>
    <mergeCell ref="AU58:AV58"/>
    <mergeCell ref="AR55:AS55"/>
    <mergeCell ref="AU55:AV55"/>
    <mergeCell ref="AP58:AQ58"/>
    <mergeCell ref="B56:T56"/>
    <mergeCell ref="AU57:AV57"/>
    <mergeCell ref="AU56:AV56"/>
    <mergeCell ref="AN55:AO55"/>
    <mergeCell ref="AP55:AQ55"/>
    <mergeCell ref="B55:T55"/>
    <mergeCell ref="B69:T70"/>
    <mergeCell ref="AU67:AV67"/>
    <mergeCell ref="B66:T66"/>
    <mergeCell ref="AH66:AI66"/>
    <mergeCell ref="AL66:AM66"/>
    <mergeCell ref="AN66:AO66"/>
    <mergeCell ref="AP66:AQ66"/>
    <mergeCell ref="AU68:AV68"/>
    <mergeCell ref="AU69:AV69"/>
    <mergeCell ref="AL69:AM69"/>
    <mergeCell ref="B68:T68"/>
    <mergeCell ref="AN65:AO65"/>
    <mergeCell ref="AP65:AQ65"/>
    <mergeCell ref="AR65:AS65"/>
    <mergeCell ref="AL67:AM67"/>
    <mergeCell ref="AL68:AM68"/>
    <mergeCell ref="AJ67:AK67"/>
    <mergeCell ref="B12:T12"/>
    <mergeCell ref="AH12:AI12"/>
    <mergeCell ref="AJ12:AK12"/>
    <mergeCell ref="AL12:AM12"/>
    <mergeCell ref="AR66:AS66"/>
    <mergeCell ref="B67:T67"/>
    <mergeCell ref="B65:T65"/>
    <mergeCell ref="B58:T58"/>
    <mergeCell ref="B54:T54"/>
    <mergeCell ref="AH55:AI55"/>
    <mergeCell ref="AH13:AI13"/>
    <mergeCell ref="AJ13:AK13"/>
    <mergeCell ref="AU11:AV11"/>
    <mergeCell ref="AN12:AO12"/>
    <mergeCell ref="AP12:AQ12"/>
    <mergeCell ref="AR12:AS12"/>
    <mergeCell ref="AU12:AV12"/>
    <mergeCell ref="AN11:AO11"/>
    <mergeCell ref="AP11:AQ11"/>
    <mergeCell ref="AU13:AV13"/>
    <mergeCell ref="AR14:AS14"/>
    <mergeCell ref="AU14:AV14"/>
    <mergeCell ref="B14:T14"/>
    <mergeCell ref="AH14:AI14"/>
    <mergeCell ref="AJ14:AK14"/>
    <mergeCell ref="AL14:AM14"/>
    <mergeCell ref="AN15:AO15"/>
    <mergeCell ref="AP15:AQ15"/>
    <mergeCell ref="AR15:AS15"/>
    <mergeCell ref="AU15:AV15"/>
    <mergeCell ref="B13:T13"/>
    <mergeCell ref="B15:T15"/>
    <mergeCell ref="AH15:AI15"/>
    <mergeCell ref="AJ15:AK15"/>
    <mergeCell ref="AN14:AO14"/>
    <mergeCell ref="AP14:AQ14"/>
    <mergeCell ref="AN16:AO16"/>
    <mergeCell ref="AP16:AQ16"/>
    <mergeCell ref="AR16:AS16"/>
    <mergeCell ref="AU16:AV16"/>
    <mergeCell ref="B16:T16"/>
    <mergeCell ref="AH16:AI16"/>
    <mergeCell ref="AJ16:AK16"/>
    <mergeCell ref="AL16:AM16"/>
    <mergeCell ref="AN17:AO17"/>
    <mergeCell ref="AP17:AQ17"/>
    <mergeCell ref="AR17:AS17"/>
    <mergeCell ref="AU17:AV17"/>
    <mergeCell ref="B17:T17"/>
    <mergeCell ref="AH17:AI17"/>
    <mergeCell ref="AJ17:AK17"/>
    <mergeCell ref="AL17:AM17"/>
    <mergeCell ref="AN18:AO18"/>
    <mergeCell ref="AP18:AQ18"/>
    <mergeCell ref="AR18:AS18"/>
    <mergeCell ref="AU18:AV18"/>
    <mergeCell ref="B18:T18"/>
    <mergeCell ref="AH18:AI18"/>
    <mergeCell ref="AJ18:AK18"/>
    <mergeCell ref="AL18:AM18"/>
    <mergeCell ref="AN19:AO19"/>
    <mergeCell ref="AP19:AQ19"/>
    <mergeCell ref="AR19:AS19"/>
    <mergeCell ref="AU19:AV19"/>
    <mergeCell ref="B19:T19"/>
    <mergeCell ref="AH19:AI19"/>
    <mergeCell ref="AJ19:AK19"/>
    <mergeCell ref="AL19:AM19"/>
    <mergeCell ref="AN20:AO20"/>
    <mergeCell ref="AP20:AQ20"/>
    <mergeCell ref="AR20:AS20"/>
    <mergeCell ref="AU20:AV20"/>
    <mergeCell ref="B20:T20"/>
    <mergeCell ref="AH20:AI20"/>
    <mergeCell ref="AJ20:AK20"/>
    <mergeCell ref="AL20:AM20"/>
    <mergeCell ref="AN21:AO21"/>
    <mergeCell ref="AP21:AQ21"/>
    <mergeCell ref="AR21:AS21"/>
    <mergeCell ref="AU21:AV21"/>
    <mergeCell ref="B21:T21"/>
    <mergeCell ref="AH21:AI21"/>
    <mergeCell ref="AJ21:AK21"/>
    <mergeCell ref="AL21:AM21"/>
  </mergeCells>
  <printOptions/>
  <pageMargins left="0.7" right="0.7" top="0.75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Виговская</dc:creator>
  <cp:keywords/>
  <dc:description/>
  <cp:lastModifiedBy>Ярослав</cp:lastModifiedBy>
  <cp:lastPrinted>2021-05-27T13:15:13Z</cp:lastPrinted>
  <dcterms:created xsi:type="dcterms:W3CDTF">2014-02-27T10:48:09Z</dcterms:created>
  <dcterms:modified xsi:type="dcterms:W3CDTF">2021-06-04T13:15:46Z</dcterms:modified>
  <cp:category/>
  <cp:version/>
  <cp:contentType/>
  <cp:contentStatus/>
</cp:coreProperties>
</file>